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xr:revisionPtr revIDLastSave="38" documentId="11_41A30CEEB082671B2A25093A4A1C4EB5D9EF223A" xr6:coauthVersionLast="47" xr6:coauthVersionMax="47" xr10:uidLastSave="{98C68590-7916-4B62-82DD-25CC05FA3AD7}"/>
  <bookViews>
    <workbookView xWindow="0" yWindow="0" windowWidth="0" windowHeight="0" xr2:uid="{00000000-000D-0000-FFFF-FFFF00000000}"/>
  </bookViews>
  <sheets>
    <sheet name="ALL" sheetId="1" r:id="rId1"/>
    <sheet name="Simplifie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E6ALhIep66ZlWMGhH4wzvuzLqycifxeqErRGdR3RUoc="/>
    </ext>
  </extLst>
</workbook>
</file>

<file path=xl/calcChain.xml><?xml version="1.0" encoding="utf-8"?>
<calcChain xmlns="http://schemas.openxmlformats.org/spreadsheetml/2006/main">
  <c r="J27" i="1" l="1"/>
  <c r="C29" i="2"/>
  <c r="B27" i="2"/>
  <c r="D27" i="2"/>
  <c r="C27" i="2"/>
  <c r="L27" i="1"/>
  <c r="K27" i="1"/>
  <c r="I27" i="1"/>
  <c r="H27" i="1"/>
  <c r="G27" i="1"/>
  <c r="F27" i="1"/>
  <c r="E27" i="1"/>
  <c r="D27" i="1"/>
  <c r="E22" i="2"/>
  <c r="E21" i="2"/>
  <c r="E20" i="2"/>
  <c r="E19" i="2"/>
  <c r="E18" i="2"/>
  <c r="E17" i="2"/>
  <c r="E16" i="2"/>
  <c r="E15" i="2"/>
  <c r="E14" i="2"/>
  <c r="E13" i="2"/>
  <c r="E12" i="2"/>
  <c r="E11" i="2"/>
  <c r="E10" i="2"/>
  <c r="E9" i="2"/>
  <c r="E8" i="2"/>
  <c r="E7" i="2"/>
  <c r="E6" i="2"/>
  <c r="C5" i="2"/>
  <c r="E5" i="2" s="1"/>
  <c r="E4" i="2"/>
  <c r="E3" i="2"/>
  <c r="M22" i="1"/>
  <c r="M21" i="1"/>
  <c r="M20" i="1"/>
  <c r="M19" i="1"/>
  <c r="M18" i="1"/>
  <c r="M17" i="1"/>
  <c r="I17" i="1"/>
  <c r="M16" i="1"/>
  <c r="M15" i="1"/>
  <c r="M14" i="1"/>
  <c r="M13" i="1"/>
  <c r="M12" i="1"/>
  <c r="M11" i="1"/>
  <c r="M10" i="1"/>
  <c r="M9" i="1"/>
  <c r="M8" i="1"/>
  <c r="M7" i="1"/>
  <c r="M6" i="1"/>
  <c r="K5" i="1"/>
  <c r="M5" i="1" s="1"/>
  <c r="J5" i="1"/>
  <c r="I5" i="1"/>
  <c r="H5" i="1"/>
  <c r="M4" i="1"/>
  <c r="M3" i="1"/>
</calcChain>
</file>

<file path=xl/sharedStrings.xml><?xml version="1.0" encoding="utf-8"?>
<sst xmlns="http://schemas.openxmlformats.org/spreadsheetml/2006/main" count="116" uniqueCount="63">
  <si>
    <t>Sport</t>
  </si>
  <si>
    <t>Co OP?</t>
  </si>
  <si>
    <t>Season</t>
  </si>
  <si>
    <t># Students FY25</t>
  </si>
  <si>
    <t># Students FY24</t>
  </si>
  <si>
    <t># Students FY23</t>
  </si>
  <si>
    <t># Students FY22</t>
  </si>
  <si>
    <t>Transportation Cost FY25</t>
  </si>
  <si>
    <t>Transportation Cost FY24*</t>
  </si>
  <si>
    <t>FY25 Programmatic Costs</t>
  </si>
  <si>
    <t xml:space="preserve">FY24 Programmatic Cost </t>
  </si>
  <si>
    <t>"Cost of Running Each Sport" according to "Lunenburg Public Schools Athletic Program
Funding Overview" PowerPoint presentation to School Committee on May 1, 2024, Slide 12</t>
  </si>
  <si>
    <t>Cost PER STUDENT (Total Cost/Participants)2023/24</t>
  </si>
  <si>
    <t>Notes</t>
  </si>
  <si>
    <t>Questions</t>
  </si>
  <si>
    <t>Transpo + Program Cost FY25</t>
  </si>
  <si>
    <t>Cost to Student</t>
  </si>
  <si>
    <t>Accomplishments</t>
  </si>
  <si>
    <t>Football</t>
  </si>
  <si>
    <t>Fall</t>
  </si>
  <si>
    <t>*Price jump: " (biggest discrepancy was coaches, I only found 1 payment for last year)"
UNIFORM REPLACEMENT YEAR</t>
  </si>
  <si>
    <t>Mid Wach D champs 2022</t>
  </si>
  <si>
    <t>Cheer</t>
  </si>
  <si>
    <t>UNIFORM REPLACEMENT YEAR</t>
  </si>
  <si>
    <t>● Wachusett Invitational Runner-Up
2023</t>
  </si>
  <si>
    <t>HS Field Hockey</t>
  </si>
  <si>
    <t>● Mid Wach C Champs 2022, 2023
● MIAA Elite 8 2022
● MIAA Sweet 16 2023</t>
  </si>
  <si>
    <t>HS Cross Country</t>
  </si>
  <si>
    <t>● Mid Wach D Champs (Girls) 2022
● MIAA Division 3 State Qualifier
Champs (Girls) 2022</t>
  </si>
  <si>
    <t>Golf</t>
  </si>
  <si>
    <t>● Mid Wach C Champs 2024
● MIAA State Sectional 3rd place
2024
● MIAA Division 3 5th place 2024</t>
  </si>
  <si>
    <t>Boys' Soccer</t>
  </si>
  <si>
    <t>Girls' Soccer</t>
  </si>
  <si>
    <t>Unified Basketball</t>
  </si>
  <si>
    <t>MS Cross Country</t>
  </si>
  <si>
    <t>MS Field Hockey</t>
  </si>
  <si>
    <t>MS Track</t>
  </si>
  <si>
    <t>Spring</t>
  </si>
  <si>
    <t>Softball</t>
  </si>
  <si>
    <t>Girls' Lacrosse</t>
  </si>
  <si>
    <t>Boys' Lacrosse</t>
  </si>
  <si>
    <t>YES</t>
  </si>
  <si>
    <t>Baseball</t>
  </si>
  <si>
    <t>"Outdoor Track"</t>
  </si>
  <si>
    <t>"Unified Track"</t>
  </si>
  <si>
    <t xml:space="preserve">Girl's Basketball </t>
  </si>
  <si>
    <t>Winter</t>
  </si>
  <si>
    <t>Boys' Basketball</t>
  </si>
  <si>
    <t>Boys Ice Hockey</t>
  </si>
  <si>
    <t>The school does not fund the program completely. We provide pucks, tape, socks, and a bus to 7 road games. School collects $250 for each one of the Lunenburg high students. Lunenburg school district bills Ayer Shirley $250 per student athlete. The hockey booster club collects a booster fee from all team members to cover the cost of ice rentals ($750/per player).</t>
  </si>
  <si>
    <t xml:space="preserve">Alpine Skiing </t>
  </si>
  <si>
    <t xml:space="preserve">Lunenburg, Littleton, Narragansett, and Leominster.  </t>
  </si>
  <si>
    <t>Co op includes; Lunenburg, Littleton, Narragansett, and Leominster.  
Lunenburg is the host school and requires all athletes in, or out of district to pay the $250 athletic fee.  Lunenburg is responsible for the race and practice course fees.  We do not provide any transportation for the ski team.   The total for training (Wachusett Mountain) and races (Nashoba Valley) is roughly $11,000.</t>
  </si>
  <si>
    <t>MS Girls' Basketball</t>
  </si>
  <si>
    <t>MS Boys' Basketball</t>
  </si>
  <si>
    <t>*Labeled as "HS Boys Basketball", I believe that's a typo because there was already a Boys Basketball a few lines above.</t>
  </si>
  <si>
    <t>"Indoor Track"</t>
  </si>
  <si>
    <t xml:space="preserve">Girls Ice Hockey </t>
  </si>
  <si>
    <t xml:space="preserve">Leominster, Quabbin, Lunenburg, Narragansett, Monty Tech, Ayer Shirley, North Middlesex, Oakmont, West Boylston. </t>
  </si>
  <si>
    <t>*1100</t>
  </si>
  <si>
    <t xml:space="preserve"> co op includes; Leominster, Quabbin, Lunenburg, Narragansett, Monty Tech, Ayer Shirley, North Middlesex, Oakmont, West Boylston. 
Leominster is the host school.  They pay for all equipment, bussing, and ice rentals.  They calculate the cost per athlete at the end of the season and issue a bill to each district.  The cost normally comes in around $1,100 per student athlete.  Lunenburg takes in the $250 athletic fee for each student athlete that participates in girls ice hockey, and is then responsible for the balance. </t>
  </si>
  <si>
    <t>* estimated</t>
  </si>
  <si>
    <t>#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</si>
</sst>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7">
    <font>
      <sz val="10"/>
      <color rgb="FF000000"/>
      <name val="Arial"/>
      <scheme val="minor"/>
    </font>
    <font>
      <b/>
      <sz val="10"/>
      <color theme="1"/>
      <name val="Arial"/>
    </font>
    <font>
      <sz val="6"/>
      <color theme="1"/>
      <name val="Arial"/>
    </font>
    <font>
      <sz val="10"/>
      <color theme="1"/>
      <name val="Arial"/>
    </font>
    <font>
      <sz val="11"/>
      <color rgb="FF222222"/>
      <name val="Arial"/>
    </font>
    <font>
      <sz val="11"/>
      <color rgb="FF000000"/>
      <name val="Arial"/>
    </font>
    <font>
      <sz val="10"/>
      <name val="Arial"/>
    </font>
  </fonts>
  <fills count="7">
    <fill>
      <patternFill patternType="none"/>
    </fill>
    <fill>
      <patternFill patternType="gray125"/>
    </fill>
    <fill>
      <patternFill patternType="solid">
        <fgColor rgb="FFD7F4DF"/>
        <bgColor rgb="FFD7F4DF"/>
      </patternFill>
    </fill>
    <fill>
      <patternFill patternType="solid">
        <fgColor rgb="FFEBF6FF"/>
        <bgColor rgb="FFEBF6FF"/>
      </patternFill>
    </fill>
    <fill>
      <patternFill patternType="solid">
        <fgColor rgb="FFFFFFFF"/>
        <bgColor rgb="FFFFFFFF"/>
      </patternFill>
    </fill>
    <fill>
      <patternFill patternType="solid">
        <fgColor rgb="FFFF0000"/>
        <bgColor rgb="FFFF0000"/>
      </patternFill>
    </fill>
    <fill>
      <patternFill patternType="solid">
        <fgColor rgb="FFFFFF00"/>
        <bgColor rgb="FFFFFF00"/>
      </patternFill>
    </fill>
  </fills>
  <borders count="10">
    <border>
      <left/>
      <right/>
      <top/>
      <bottom/>
      <diagonal/>
    </border>
    <border>
      <left style="thick">
        <color rgb="FFFF0000"/>
      </left>
      <right style="thick">
        <color rgb="FFFF0000"/>
      </right>
      <top style="thick">
        <color rgb="FFFF0000"/>
      </top>
      <bottom style="thick">
        <color rgb="FFFF0000"/>
      </bottom>
      <diagonal/>
    </border>
    <border>
      <left style="thick">
        <color rgb="FFFF00FF"/>
      </left>
      <right style="thick">
        <color rgb="FFFF00FF"/>
      </right>
      <top style="thick">
        <color rgb="FFFF00FF"/>
      </top>
      <bottom style="thick">
        <color rgb="FFFF00FF"/>
      </bottom>
      <diagonal/>
    </border>
    <border>
      <left style="thick">
        <color rgb="FFFF0000"/>
      </left>
      <right style="thick">
        <color rgb="FFFF0000"/>
      </right>
      <top style="thick">
        <color rgb="FFFF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0" fontId="1" fillId="0" borderId="0" xfId="0" applyFont="1" applyAlignment="1">
      <alignment wrapText="1"/>
    </xf>
    <xf numFmtId="164" fontId="1" fillId="0" borderId="0" xfId="0" applyNumberFormat="1" applyFont="1" applyAlignment="1">
      <alignment wrapText="1"/>
    </xf>
    <xf numFmtId="164" fontId="2" fillId="0" borderId="0" xfId="0" applyNumberFormat="1" applyFont="1" applyAlignment="1">
      <alignment wrapText="1"/>
    </xf>
    <xf numFmtId="0" fontId="1" fillId="2" borderId="0" xfId="0" applyFont="1" applyFill="1" applyAlignment="1">
      <alignment wrapText="1"/>
    </xf>
    <xf numFmtId="0" fontId="1" fillId="0" borderId="0" xfId="0" applyFont="1"/>
    <xf numFmtId="0" fontId="3" fillId="0" borderId="0" xfId="0" applyFont="1"/>
    <xf numFmtId="164" fontId="3" fillId="0" borderId="0" xfId="0" applyNumberFormat="1" applyFont="1"/>
    <xf numFmtId="164" fontId="4" fillId="0" borderId="0" xfId="0" applyNumberFormat="1" applyFont="1"/>
    <xf numFmtId="0" fontId="3" fillId="2" borderId="0" xfId="0" applyFont="1" applyFill="1"/>
    <xf numFmtId="0" fontId="3" fillId="3" borderId="0" xfId="0" applyFont="1" applyFill="1"/>
    <xf numFmtId="164" fontId="3" fillId="3" borderId="0" xfId="0" applyNumberFormat="1" applyFont="1" applyFill="1"/>
    <xf numFmtId="164" fontId="4" fillId="3" borderId="0" xfId="0" applyNumberFormat="1" applyFont="1" applyFill="1"/>
    <xf numFmtId="164" fontId="3" fillId="2" borderId="0" xfId="0" applyNumberFormat="1" applyFont="1" applyFill="1"/>
    <xf numFmtId="165" fontId="3" fillId="3" borderId="0" xfId="0" applyNumberFormat="1" applyFont="1" applyFill="1"/>
    <xf numFmtId="0" fontId="3" fillId="3" borderId="1" xfId="0" applyFont="1" applyFill="1" applyBorder="1"/>
    <xf numFmtId="0" fontId="3" fillId="3" borderId="2" xfId="0" applyFont="1" applyFill="1" applyBorder="1"/>
    <xf numFmtId="0" fontId="3" fillId="3" borderId="3" xfId="0" applyFont="1" applyFill="1" applyBorder="1"/>
    <xf numFmtId="0" fontId="3" fillId="0" borderId="2" xfId="0" applyFont="1" applyBorder="1"/>
    <xf numFmtId="0" fontId="5" fillId="0" borderId="0" xfId="0" applyFont="1"/>
    <xf numFmtId="165" fontId="3" fillId="0" borderId="0" xfId="0" applyNumberFormat="1" applyFont="1"/>
    <xf numFmtId="0" fontId="5" fillId="3" borderId="0" xfId="0" applyFont="1" applyFill="1"/>
    <xf numFmtId="164" fontId="5" fillId="0" borderId="0" xfId="0" applyNumberFormat="1" applyFont="1"/>
    <xf numFmtId="0" fontId="3" fillId="4" borderId="0" xfId="0" applyFont="1" applyFill="1" applyAlignment="1">
      <alignment wrapText="1"/>
    </xf>
    <xf numFmtId="0" fontId="1" fillId="0" borderId="4" xfId="0" applyFont="1" applyBorder="1" applyAlignment="1">
      <alignment wrapText="1"/>
    </xf>
    <xf numFmtId="165" fontId="1" fillId="5" borderId="5" xfId="0" applyNumberFormat="1" applyFont="1" applyFill="1" applyBorder="1" applyAlignment="1">
      <alignment wrapText="1"/>
    </xf>
    <xf numFmtId="0" fontId="1" fillId="0" borderId="9" xfId="0" applyFont="1" applyBorder="1" applyAlignment="1">
      <alignment wrapText="1"/>
    </xf>
    <xf numFmtId="164" fontId="1" fillId="0" borderId="9" xfId="0" applyNumberFormat="1" applyFont="1" applyBorder="1" applyAlignment="1">
      <alignment wrapText="1"/>
    </xf>
    <xf numFmtId="164" fontId="2" fillId="0" borderId="9" xfId="0" applyNumberFormat="1" applyFont="1" applyBorder="1" applyAlignment="1">
      <alignment wrapText="1"/>
    </xf>
    <xf numFmtId="0" fontId="1" fillId="2" borderId="9" xfId="0" applyFont="1" applyFill="1" applyBorder="1" applyAlignment="1">
      <alignment wrapText="1"/>
    </xf>
    <xf numFmtId="0" fontId="3" fillId="0" borderId="9" xfId="0" applyFont="1" applyBorder="1"/>
    <xf numFmtId="164" fontId="4" fillId="0" borderId="9" xfId="0" applyNumberFormat="1" applyFont="1" applyBorder="1"/>
    <xf numFmtId="0" fontId="3" fillId="2" borderId="9" xfId="0" applyFont="1" applyFill="1" applyBorder="1"/>
    <xf numFmtId="0" fontId="3" fillId="3" borderId="9" xfId="0" applyFont="1" applyFill="1" applyBorder="1"/>
    <xf numFmtId="164" fontId="3" fillId="3" borderId="9" xfId="0" applyNumberFormat="1" applyFont="1" applyFill="1" applyBorder="1"/>
    <xf numFmtId="164" fontId="3" fillId="2" borderId="9" xfId="0" applyNumberFormat="1" applyFont="1" applyFill="1" applyBorder="1"/>
    <xf numFmtId="164" fontId="4" fillId="3" borderId="9" xfId="0" applyNumberFormat="1" applyFont="1" applyFill="1" applyBorder="1"/>
    <xf numFmtId="164" fontId="3" fillId="0" borderId="9" xfId="0" applyNumberFormat="1" applyFont="1" applyBorder="1"/>
    <xf numFmtId="164" fontId="0" fillId="0" borderId="0" xfId="0" applyNumberFormat="1"/>
    <xf numFmtId="1" fontId="0" fillId="0" borderId="0" xfId="0" applyNumberFormat="1"/>
    <xf numFmtId="164" fontId="3" fillId="6" borderId="6" xfId="0" applyNumberFormat="1" applyFont="1" applyFill="1" applyBorder="1" applyAlignment="1">
      <alignment wrapText="1"/>
    </xf>
    <xf numFmtId="0" fontId="6" fillId="0" borderId="7" xfId="0" applyFont="1" applyBorder="1" applyAlignment="1"/>
    <xf numFmtId="0" fontId="6" fillId="0" borderId="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1000"/>
  <sheetViews>
    <sheetView tabSelected="1" workbookViewId="0">
      <pane ySplit="1" topLeftCell="A8" activePane="bottomLeft" state="frozen"/>
      <selection pane="bottomLeft" activeCell="J28" sqref="J28:L28"/>
      <selection activeCell="A2" sqref="A2"/>
    </sheetView>
  </sheetViews>
  <sheetFormatPr defaultColWidth="12.5703125" defaultRowHeight="15" customHeight="1"/>
  <cols>
    <col min="1" max="1" width="29.42578125" customWidth="1"/>
    <col min="2" max="2" width="5" customWidth="1"/>
    <col min="3" max="3" width="12.5703125" customWidth="1"/>
    <col min="4" max="5" width="8.42578125" customWidth="1"/>
    <col min="6" max="6" width="8.28515625" customWidth="1"/>
    <col min="7" max="7" width="8" customWidth="1"/>
    <col min="12" max="12" width="13" customWidth="1"/>
  </cols>
  <sheetData>
    <row r="1" spans="1:33" ht="77.25" customHeight="1">
      <c r="A1" s="1" t="s">
        <v>0</v>
      </c>
      <c r="B1" s="1" t="s">
        <v>1</v>
      </c>
      <c r="C1" s="1" t="s">
        <v>2</v>
      </c>
      <c r="D1" s="1" t="s">
        <v>3</v>
      </c>
      <c r="E1" s="1" t="s">
        <v>4</v>
      </c>
      <c r="F1" s="1" t="s">
        <v>5</v>
      </c>
      <c r="G1" s="1" t="s">
        <v>6</v>
      </c>
      <c r="H1" s="2" t="s">
        <v>7</v>
      </c>
      <c r="I1" s="2" t="s">
        <v>8</v>
      </c>
      <c r="J1" s="2" t="s">
        <v>9</v>
      </c>
      <c r="K1" s="2" t="s">
        <v>10</v>
      </c>
      <c r="L1" s="3" t="s">
        <v>11</v>
      </c>
      <c r="M1" s="4" t="s">
        <v>12</v>
      </c>
      <c r="N1" s="1" t="s">
        <v>13</v>
      </c>
      <c r="O1" s="1" t="s">
        <v>14</v>
      </c>
      <c r="P1" s="1" t="s">
        <v>15</v>
      </c>
      <c r="Q1" s="1" t="s">
        <v>16</v>
      </c>
      <c r="R1" s="5" t="s">
        <v>17</v>
      </c>
      <c r="S1" s="1"/>
      <c r="T1" s="1"/>
      <c r="U1" s="1"/>
      <c r="V1" s="1"/>
      <c r="W1" s="1"/>
      <c r="X1" s="1"/>
      <c r="Y1" s="1"/>
      <c r="Z1" s="1"/>
      <c r="AA1" s="1"/>
      <c r="AB1" s="1"/>
      <c r="AC1" s="1"/>
      <c r="AD1" s="1"/>
      <c r="AE1" s="1"/>
      <c r="AF1" s="1"/>
      <c r="AG1" s="1"/>
    </row>
    <row r="2" spans="1:33" ht="15.75" customHeight="1">
      <c r="A2" s="6" t="s">
        <v>18</v>
      </c>
      <c r="B2" s="6"/>
      <c r="C2" s="6" t="s">
        <v>19</v>
      </c>
      <c r="D2" s="6">
        <v>40</v>
      </c>
      <c r="E2" s="6">
        <v>32</v>
      </c>
      <c r="F2" s="6">
        <v>40</v>
      </c>
      <c r="G2" s="6">
        <v>40</v>
      </c>
      <c r="H2" s="7">
        <v>7284.8</v>
      </c>
      <c r="I2" s="7">
        <v>9078.5</v>
      </c>
      <c r="J2" s="8">
        <v>33785.440000000002</v>
      </c>
      <c r="K2" s="8">
        <v>19805.28</v>
      </c>
      <c r="L2" s="8">
        <v>25774.45</v>
      </c>
      <c r="M2" s="9"/>
      <c r="N2" s="8" t="s">
        <v>20</v>
      </c>
      <c r="O2" s="8"/>
      <c r="Q2" s="6">
        <v>250</v>
      </c>
      <c r="R2" s="6" t="s">
        <v>21</v>
      </c>
    </row>
    <row r="3" spans="1:33" ht="15.75" customHeight="1">
      <c r="A3" s="10" t="s">
        <v>22</v>
      </c>
      <c r="B3" s="10"/>
      <c r="C3" s="10" t="s">
        <v>19</v>
      </c>
      <c r="D3" s="10">
        <v>18</v>
      </c>
      <c r="E3" s="10">
        <v>14</v>
      </c>
      <c r="F3" s="10">
        <v>12</v>
      </c>
      <c r="G3" s="10">
        <v>17</v>
      </c>
      <c r="H3" s="11">
        <v>3711.25</v>
      </c>
      <c r="I3" s="11">
        <v>4435.5</v>
      </c>
      <c r="J3" s="12">
        <v>6535.25</v>
      </c>
      <c r="K3" s="11">
        <v>5909</v>
      </c>
      <c r="L3" s="11">
        <v>4960.5</v>
      </c>
      <c r="M3" s="13">
        <f t="shared" ref="M3:M11" si="0">K3/E3</f>
        <v>422.07142857142856</v>
      </c>
      <c r="N3" s="14" t="s">
        <v>23</v>
      </c>
      <c r="O3" s="14"/>
      <c r="P3" s="14"/>
      <c r="Q3" s="10">
        <v>250</v>
      </c>
      <c r="R3" s="10" t="s">
        <v>24</v>
      </c>
      <c r="S3" s="10"/>
      <c r="T3" s="10"/>
      <c r="U3" s="10"/>
      <c r="V3" s="10"/>
      <c r="W3" s="10"/>
      <c r="X3" s="10"/>
      <c r="Y3" s="10"/>
      <c r="Z3" s="10"/>
      <c r="AA3" s="10"/>
      <c r="AB3" s="10"/>
      <c r="AC3" s="10"/>
      <c r="AD3" s="10"/>
      <c r="AE3" s="10"/>
      <c r="AF3" s="10"/>
      <c r="AG3" s="10"/>
    </row>
    <row r="4" spans="1:33" ht="15.75" customHeight="1">
      <c r="A4" s="6" t="s">
        <v>25</v>
      </c>
      <c r="C4" s="6" t="s">
        <v>19</v>
      </c>
      <c r="D4" s="6">
        <v>22</v>
      </c>
      <c r="E4" s="6">
        <v>30</v>
      </c>
      <c r="F4" s="6">
        <v>39</v>
      </c>
      <c r="G4" s="6">
        <v>38</v>
      </c>
      <c r="H4" s="7">
        <v>4634.38</v>
      </c>
      <c r="I4" s="7">
        <v>4338</v>
      </c>
      <c r="J4" s="8">
        <v>9094.0400000000009</v>
      </c>
      <c r="K4" s="8">
        <v>10458.5</v>
      </c>
      <c r="L4" s="8">
        <v>9865.99</v>
      </c>
      <c r="M4" s="13">
        <f t="shared" si="0"/>
        <v>348.61666666666667</v>
      </c>
      <c r="N4" s="8"/>
      <c r="O4" s="8"/>
      <c r="Q4" s="6">
        <v>250</v>
      </c>
      <c r="R4" s="6" t="s">
        <v>26</v>
      </c>
    </row>
    <row r="5" spans="1:33" ht="15.75" customHeight="1">
      <c r="A5" s="10" t="s">
        <v>27</v>
      </c>
      <c r="B5" s="10"/>
      <c r="C5" s="10" t="s">
        <v>19</v>
      </c>
      <c r="D5" s="10">
        <v>24</v>
      </c>
      <c r="E5" s="10">
        <v>22</v>
      </c>
      <c r="F5" s="10">
        <v>27</v>
      </c>
      <c r="G5" s="10">
        <v>25</v>
      </c>
      <c r="H5" s="11">
        <f>1744.38*2</f>
        <v>3488.76</v>
      </c>
      <c r="I5" s="11">
        <f>2053.75*2</f>
        <v>4107.5</v>
      </c>
      <c r="J5" s="12">
        <f>4703.38+4451.38</f>
        <v>9154.76</v>
      </c>
      <c r="K5" s="12">
        <f>5468.15+5117.75</f>
        <v>10585.9</v>
      </c>
      <c r="L5" s="12">
        <v>6818.5</v>
      </c>
      <c r="M5" s="13">
        <f t="shared" si="0"/>
        <v>481.17727272727274</v>
      </c>
      <c r="N5" s="12"/>
      <c r="O5" s="12"/>
      <c r="P5" s="10"/>
      <c r="Q5" s="10">
        <v>250</v>
      </c>
      <c r="R5" s="10" t="s">
        <v>28</v>
      </c>
      <c r="S5" s="10"/>
      <c r="T5" s="10"/>
      <c r="U5" s="10"/>
      <c r="V5" s="10"/>
      <c r="W5" s="10"/>
      <c r="X5" s="10"/>
      <c r="Y5" s="10"/>
      <c r="Z5" s="10"/>
      <c r="AA5" s="10"/>
      <c r="AB5" s="10"/>
      <c r="AC5" s="10"/>
      <c r="AD5" s="10"/>
      <c r="AE5" s="10"/>
      <c r="AF5" s="10"/>
      <c r="AG5" s="10"/>
    </row>
    <row r="6" spans="1:33" ht="15.75" customHeight="1">
      <c r="A6" s="6" t="s">
        <v>29</v>
      </c>
      <c r="C6" s="6" t="s">
        <v>19</v>
      </c>
      <c r="D6" s="6">
        <v>16</v>
      </c>
      <c r="E6" s="6">
        <v>13</v>
      </c>
      <c r="F6" s="6">
        <v>7</v>
      </c>
      <c r="G6" s="6">
        <v>16</v>
      </c>
      <c r="H6" s="7">
        <v>6565</v>
      </c>
      <c r="I6" s="7">
        <v>4100</v>
      </c>
      <c r="J6" s="8">
        <v>11266</v>
      </c>
      <c r="K6" s="8">
        <v>7859.4</v>
      </c>
      <c r="L6" s="8">
        <v>5930.97</v>
      </c>
      <c r="M6" s="13">
        <f t="shared" si="0"/>
        <v>604.56923076923078</v>
      </c>
      <c r="Q6" s="6">
        <v>250</v>
      </c>
      <c r="R6" s="6" t="s">
        <v>30</v>
      </c>
    </row>
    <row r="7" spans="1:33" ht="15.75" customHeight="1">
      <c r="A7" s="10" t="s">
        <v>31</v>
      </c>
      <c r="B7" s="10"/>
      <c r="C7" s="10" t="s">
        <v>19</v>
      </c>
      <c r="D7" s="10">
        <v>35</v>
      </c>
      <c r="E7" s="10">
        <v>35</v>
      </c>
      <c r="F7" s="10">
        <v>40</v>
      </c>
      <c r="G7" s="10">
        <v>43</v>
      </c>
      <c r="H7" s="11">
        <v>5212.38</v>
      </c>
      <c r="I7" s="11">
        <v>6336</v>
      </c>
      <c r="J7" s="12">
        <v>16796.990000000002</v>
      </c>
      <c r="K7" s="12">
        <v>18950.330000000002</v>
      </c>
      <c r="L7" s="12">
        <v>9336.5</v>
      </c>
      <c r="M7" s="13">
        <f t="shared" si="0"/>
        <v>541.4380000000001</v>
      </c>
      <c r="N7" s="10"/>
      <c r="O7" s="15"/>
      <c r="P7" s="10"/>
      <c r="Q7" s="10"/>
      <c r="R7" s="10"/>
      <c r="S7" s="10"/>
      <c r="T7" s="10"/>
      <c r="U7" s="10"/>
      <c r="V7" s="10"/>
      <c r="W7" s="10"/>
      <c r="X7" s="10"/>
      <c r="Y7" s="10"/>
      <c r="Z7" s="10"/>
      <c r="AA7" s="10"/>
      <c r="AB7" s="10"/>
      <c r="AC7" s="10"/>
      <c r="AD7" s="10"/>
      <c r="AE7" s="10"/>
      <c r="AF7" s="10"/>
      <c r="AG7" s="10"/>
    </row>
    <row r="8" spans="1:33" ht="15.75" customHeight="1">
      <c r="A8" s="6" t="s">
        <v>32</v>
      </c>
      <c r="C8" s="6" t="s">
        <v>19</v>
      </c>
      <c r="D8" s="6">
        <v>34</v>
      </c>
      <c r="E8" s="6">
        <v>34</v>
      </c>
      <c r="F8" s="6">
        <v>36</v>
      </c>
      <c r="G8" s="6">
        <v>43</v>
      </c>
      <c r="H8" s="7">
        <v>7849.5</v>
      </c>
      <c r="I8" s="7">
        <v>7212</v>
      </c>
      <c r="J8" s="8">
        <v>20690.12</v>
      </c>
      <c r="K8" s="8">
        <v>15250.33</v>
      </c>
      <c r="L8" s="8">
        <v>14983.5</v>
      </c>
      <c r="M8" s="13">
        <f t="shared" si="0"/>
        <v>448.53911764705884</v>
      </c>
      <c r="Q8" s="6"/>
      <c r="R8" s="6"/>
    </row>
    <row r="9" spans="1:33" ht="15.75" customHeight="1">
      <c r="A9" s="10" t="s">
        <v>33</v>
      </c>
      <c r="B9" s="10"/>
      <c r="C9" s="10" t="s">
        <v>19</v>
      </c>
      <c r="D9" s="10">
        <v>19</v>
      </c>
      <c r="E9" s="10">
        <v>14</v>
      </c>
      <c r="F9" s="10">
        <v>14</v>
      </c>
      <c r="G9" s="10">
        <v>14</v>
      </c>
      <c r="H9" s="11">
        <v>907.5</v>
      </c>
      <c r="I9" s="11">
        <v>1275</v>
      </c>
      <c r="J9" s="12">
        <v>2995.5</v>
      </c>
      <c r="K9" s="12">
        <v>3032.82</v>
      </c>
      <c r="L9" s="12">
        <v>1907.82</v>
      </c>
      <c r="M9" s="13">
        <f t="shared" si="0"/>
        <v>216.63000000000002</v>
      </c>
      <c r="N9" s="10"/>
      <c r="O9" s="10"/>
      <c r="P9" s="10"/>
      <c r="Q9" s="10"/>
      <c r="R9" s="10"/>
      <c r="S9" s="10"/>
      <c r="T9" s="10"/>
      <c r="U9" s="10"/>
      <c r="V9" s="10"/>
      <c r="W9" s="10"/>
      <c r="X9" s="10"/>
      <c r="Y9" s="10"/>
      <c r="Z9" s="10"/>
      <c r="AA9" s="10"/>
      <c r="AB9" s="10"/>
      <c r="AC9" s="10"/>
      <c r="AD9" s="10"/>
      <c r="AE9" s="10"/>
      <c r="AF9" s="10"/>
      <c r="AG9" s="10"/>
    </row>
    <row r="10" spans="1:33" ht="15.75" customHeight="1">
      <c r="A10" s="6" t="s">
        <v>34</v>
      </c>
      <c r="C10" s="6" t="s">
        <v>19</v>
      </c>
      <c r="D10" s="6">
        <v>21</v>
      </c>
      <c r="E10" s="6">
        <v>30</v>
      </c>
      <c r="F10" s="6">
        <v>29</v>
      </c>
      <c r="G10" s="6">
        <v>24</v>
      </c>
      <c r="H10" s="7">
        <v>1233.5</v>
      </c>
      <c r="I10" s="7">
        <v>1595</v>
      </c>
      <c r="J10" s="8">
        <v>4459.5</v>
      </c>
      <c r="K10" s="8">
        <v>6134.85</v>
      </c>
      <c r="L10" s="8">
        <v>2428.65</v>
      </c>
      <c r="M10" s="13">
        <f t="shared" si="0"/>
        <v>204.495</v>
      </c>
      <c r="Q10" s="6"/>
    </row>
    <row r="11" spans="1:33" ht="15.75" customHeight="1">
      <c r="A11" s="10" t="s">
        <v>35</v>
      </c>
      <c r="B11" s="10"/>
      <c r="C11" s="10" t="s">
        <v>19</v>
      </c>
      <c r="D11" s="10">
        <v>27</v>
      </c>
      <c r="E11" s="10">
        <v>25</v>
      </c>
      <c r="F11" s="10">
        <v>31</v>
      </c>
      <c r="G11" s="10">
        <v>33</v>
      </c>
      <c r="H11" s="11">
        <v>2559</v>
      </c>
      <c r="I11" s="11">
        <v>2150</v>
      </c>
      <c r="J11" s="11">
        <v>7395.01</v>
      </c>
      <c r="K11" s="11">
        <v>7180.25</v>
      </c>
      <c r="L11" s="11">
        <v>3407.5</v>
      </c>
      <c r="M11" s="13">
        <f t="shared" si="0"/>
        <v>287.20999999999998</v>
      </c>
      <c r="N11" s="10"/>
      <c r="O11" s="10"/>
      <c r="P11" s="10"/>
      <c r="Q11" s="10"/>
      <c r="R11" s="10"/>
      <c r="S11" s="10"/>
      <c r="T11" s="10"/>
      <c r="U11" s="10"/>
      <c r="V11" s="10"/>
      <c r="W11" s="10"/>
      <c r="X11" s="10"/>
      <c r="Y11" s="10"/>
      <c r="Z11" s="10"/>
      <c r="AA11" s="10"/>
      <c r="AB11" s="10"/>
      <c r="AC11" s="10"/>
      <c r="AD11" s="10"/>
      <c r="AE11" s="10"/>
      <c r="AF11" s="10"/>
      <c r="AG11" s="10"/>
    </row>
    <row r="12" spans="1:33" ht="15.75" customHeight="1">
      <c r="A12" s="6" t="s">
        <v>36</v>
      </c>
      <c r="C12" s="6" t="s">
        <v>37</v>
      </c>
      <c r="E12" s="6">
        <v>25</v>
      </c>
      <c r="F12" s="6">
        <v>32</v>
      </c>
      <c r="G12" s="6">
        <v>47</v>
      </c>
      <c r="H12" s="7"/>
      <c r="I12" s="7"/>
      <c r="J12" s="7"/>
      <c r="K12" s="7">
        <v>4000</v>
      </c>
      <c r="L12" s="7">
        <v>4000</v>
      </c>
      <c r="M12" s="13">
        <f>I12/E12</f>
        <v>0</v>
      </c>
      <c r="O12" s="6"/>
      <c r="Q12" s="6"/>
    </row>
    <row r="13" spans="1:33" ht="15.75" customHeight="1">
      <c r="A13" s="10" t="s">
        <v>38</v>
      </c>
      <c r="B13" s="10"/>
      <c r="C13" s="10" t="s">
        <v>37</v>
      </c>
      <c r="D13" s="10"/>
      <c r="E13" s="10">
        <v>39</v>
      </c>
      <c r="F13" s="10">
        <v>24</v>
      </c>
      <c r="G13" s="10">
        <v>29</v>
      </c>
      <c r="H13" s="11"/>
      <c r="I13" s="11">
        <v>3023.5</v>
      </c>
      <c r="J13" s="11"/>
      <c r="K13" s="11">
        <v>17431</v>
      </c>
      <c r="L13" s="11">
        <v>4895</v>
      </c>
      <c r="M13" s="13">
        <f t="shared" ref="M13:M22" si="1">K13/E13</f>
        <v>446.94871794871796</v>
      </c>
      <c r="N13" s="10"/>
      <c r="O13" s="16"/>
      <c r="P13" s="10"/>
      <c r="Q13" s="10"/>
      <c r="R13" s="10"/>
      <c r="S13" s="10"/>
      <c r="T13" s="10"/>
      <c r="U13" s="10"/>
      <c r="V13" s="10"/>
      <c r="W13" s="10"/>
      <c r="X13" s="10"/>
      <c r="Y13" s="10"/>
      <c r="Z13" s="10"/>
      <c r="AA13" s="10"/>
      <c r="AB13" s="10"/>
      <c r="AC13" s="10"/>
      <c r="AD13" s="10"/>
      <c r="AE13" s="10"/>
      <c r="AF13" s="10"/>
      <c r="AG13" s="10"/>
    </row>
    <row r="14" spans="1:33" ht="15.75" customHeight="1">
      <c r="A14" s="6" t="s">
        <v>39</v>
      </c>
      <c r="C14" s="6" t="s">
        <v>37</v>
      </c>
      <c r="E14" s="6">
        <v>31</v>
      </c>
      <c r="F14" s="6">
        <v>37</v>
      </c>
      <c r="G14" s="6">
        <v>34</v>
      </c>
      <c r="H14" s="7"/>
      <c r="I14" s="7">
        <v>2810.5</v>
      </c>
      <c r="J14" s="7"/>
      <c r="K14" s="7">
        <v>12350.16</v>
      </c>
      <c r="L14" s="7">
        <v>1492.29</v>
      </c>
      <c r="M14" s="13">
        <f t="shared" si="1"/>
        <v>398.39225806451611</v>
      </c>
      <c r="N14" s="6" t="s">
        <v>23</v>
      </c>
      <c r="Q14" s="6"/>
      <c r="R14" s="6"/>
    </row>
    <row r="15" spans="1:33" ht="15.75" customHeight="1">
      <c r="A15" s="10" t="s">
        <v>40</v>
      </c>
      <c r="B15" s="10" t="s">
        <v>41</v>
      </c>
      <c r="C15" s="10" t="s">
        <v>37</v>
      </c>
      <c r="D15" s="10"/>
      <c r="E15" s="10">
        <v>35</v>
      </c>
      <c r="F15" s="10">
        <v>29</v>
      </c>
      <c r="G15" s="10">
        <v>31</v>
      </c>
      <c r="H15" s="11"/>
      <c r="I15" s="11">
        <v>1780.5</v>
      </c>
      <c r="J15" s="11"/>
      <c r="K15" s="11">
        <v>10496.18</v>
      </c>
      <c r="L15" s="11">
        <v>612.79</v>
      </c>
      <c r="M15" s="13">
        <f t="shared" si="1"/>
        <v>299.89085714285716</v>
      </c>
      <c r="N15" s="10"/>
      <c r="O15" s="17"/>
      <c r="P15" s="10"/>
      <c r="Q15" s="10"/>
      <c r="R15" s="10"/>
      <c r="S15" s="10"/>
      <c r="T15" s="10"/>
      <c r="U15" s="10"/>
      <c r="V15" s="10"/>
      <c r="W15" s="10"/>
      <c r="X15" s="10"/>
      <c r="Y15" s="10"/>
      <c r="Z15" s="10"/>
      <c r="AA15" s="10"/>
      <c r="AB15" s="10"/>
      <c r="AC15" s="10"/>
      <c r="AD15" s="10"/>
      <c r="AE15" s="10"/>
      <c r="AF15" s="10"/>
      <c r="AG15" s="10"/>
    </row>
    <row r="16" spans="1:33" ht="15.75" customHeight="1">
      <c r="A16" s="6" t="s">
        <v>42</v>
      </c>
      <c r="C16" s="6" t="s">
        <v>37</v>
      </c>
      <c r="E16" s="6">
        <v>15</v>
      </c>
      <c r="F16" s="6">
        <v>27</v>
      </c>
      <c r="G16" s="6">
        <v>30</v>
      </c>
      <c r="H16" s="7"/>
      <c r="I16" s="7">
        <v>2752.5</v>
      </c>
      <c r="J16" s="7"/>
      <c r="K16" s="7">
        <v>17777.36</v>
      </c>
      <c r="L16" s="7">
        <v>2573.5</v>
      </c>
      <c r="M16" s="13">
        <f t="shared" si="1"/>
        <v>1185.1573333333333</v>
      </c>
      <c r="O16" s="18"/>
      <c r="Q16" s="6"/>
    </row>
    <row r="17" spans="1:33" ht="15.75" customHeight="1">
      <c r="A17" s="10" t="s">
        <v>43</v>
      </c>
      <c r="B17" s="10"/>
      <c r="C17" s="10" t="s">
        <v>37</v>
      </c>
      <c r="D17" s="10"/>
      <c r="E17" s="10">
        <v>86</v>
      </c>
      <c r="F17" s="10">
        <v>104</v>
      </c>
      <c r="G17" s="10">
        <v>74</v>
      </c>
      <c r="H17" s="11"/>
      <c r="I17" s="11">
        <f>994.5*2</f>
        <v>1989</v>
      </c>
      <c r="J17" s="11"/>
      <c r="K17" s="11">
        <v>15221.5</v>
      </c>
      <c r="L17" s="11">
        <v>1146</v>
      </c>
      <c r="M17" s="13">
        <f t="shared" si="1"/>
        <v>176.99418604651163</v>
      </c>
      <c r="N17" s="10"/>
      <c r="O17" s="10"/>
      <c r="P17" s="10"/>
      <c r="Q17" s="10"/>
      <c r="R17" s="10"/>
      <c r="S17" s="10"/>
      <c r="T17" s="10"/>
      <c r="U17" s="10"/>
      <c r="V17" s="10"/>
      <c r="W17" s="10"/>
      <c r="X17" s="10"/>
      <c r="Y17" s="10"/>
      <c r="Z17" s="10"/>
      <c r="AA17" s="10"/>
      <c r="AB17" s="10"/>
      <c r="AC17" s="10"/>
      <c r="AD17" s="10"/>
      <c r="AE17" s="10"/>
      <c r="AF17" s="10"/>
      <c r="AG17" s="10"/>
    </row>
    <row r="18" spans="1:33" ht="15.75" customHeight="1">
      <c r="A18" s="6" t="s">
        <v>44</v>
      </c>
      <c r="C18" s="6" t="s">
        <v>37</v>
      </c>
      <c r="E18" s="6">
        <v>12</v>
      </c>
      <c r="F18" s="6">
        <v>11</v>
      </c>
      <c r="G18" s="6">
        <v>13</v>
      </c>
      <c r="H18" s="7"/>
      <c r="I18" s="7">
        <v>440</v>
      </c>
      <c r="J18" s="7"/>
      <c r="K18" s="7">
        <v>1593</v>
      </c>
      <c r="L18" s="7">
        <v>353</v>
      </c>
      <c r="M18" s="13">
        <f t="shared" si="1"/>
        <v>132.75</v>
      </c>
      <c r="Q18" s="6"/>
    </row>
    <row r="19" spans="1:33" ht="15.75" customHeight="1">
      <c r="A19" s="10" t="s">
        <v>45</v>
      </c>
      <c r="B19" s="10"/>
      <c r="C19" s="10" t="s">
        <v>46</v>
      </c>
      <c r="D19" s="10">
        <v>23</v>
      </c>
      <c r="E19" s="10">
        <v>23</v>
      </c>
      <c r="F19" s="10">
        <v>22</v>
      </c>
      <c r="G19" s="10">
        <v>14</v>
      </c>
      <c r="H19" s="11">
        <v>4201.25</v>
      </c>
      <c r="I19" s="11">
        <v>3929.5</v>
      </c>
      <c r="J19" s="11"/>
      <c r="K19" s="11">
        <v>9881</v>
      </c>
      <c r="L19" s="11">
        <v>14959</v>
      </c>
      <c r="M19" s="13">
        <f t="shared" si="1"/>
        <v>429.60869565217394</v>
      </c>
      <c r="N19" s="10"/>
      <c r="O19" s="10"/>
      <c r="P19" s="10"/>
      <c r="Q19" s="10"/>
      <c r="R19" s="10"/>
      <c r="S19" s="10"/>
      <c r="T19" s="10"/>
      <c r="U19" s="10"/>
      <c r="V19" s="10"/>
      <c r="W19" s="10"/>
      <c r="X19" s="10"/>
      <c r="Y19" s="10"/>
      <c r="Z19" s="10"/>
      <c r="AA19" s="10"/>
      <c r="AB19" s="10"/>
      <c r="AC19" s="10"/>
      <c r="AD19" s="10"/>
      <c r="AE19" s="10"/>
      <c r="AF19" s="10"/>
      <c r="AG19" s="10"/>
    </row>
    <row r="20" spans="1:33" ht="15.75" customHeight="1">
      <c r="A20" s="6" t="s">
        <v>47</v>
      </c>
      <c r="B20" s="6"/>
      <c r="C20" s="6" t="s">
        <v>46</v>
      </c>
      <c r="D20" s="6">
        <v>27</v>
      </c>
      <c r="E20" s="6">
        <v>21</v>
      </c>
      <c r="F20" s="6">
        <v>21</v>
      </c>
      <c r="G20" s="6">
        <v>21</v>
      </c>
      <c r="H20" s="7">
        <v>3813.75</v>
      </c>
      <c r="I20" s="7">
        <v>6084</v>
      </c>
      <c r="J20" s="7"/>
      <c r="K20" s="7">
        <v>13518</v>
      </c>
      <c r="L20" s="7">
        <v>20717.96</v>
      </c>
      <c r="M20" s="13">
        <f t="shared" si="1"/>
        <v>643.71428571428567</v>
      </c>
      <c r="N20" s="19"/>
      <c r="Q20" s="20"/>
    </row>
    <row r="21" spans="1:33" ht="15.75" customHeight="1">
      <c r="A21" s="10" t="s">
        <v>48</v>
      </c>
      <c r="B21" s="10"/>
      <c r="C21" s="10" t="s">
        <v>46</v>
      </c>
      <c r="D21" s="10">
        <v>41</v>
      </c>
      <c r="E21" s="10">
        <v>40</v>
      </c>
      <c r="F21" s="10">
        <v>37</v>
      </c>
      <c r="G21" s="10">
        <v>30</v>
      </c>
      <c r="H21" s="11">
        <v>5605</v>
      </c>
      <c r="I21" s="11">
        <v>4494.5</v>
      </c>
      <c r="J21" s="11"/>
      <c r="K21" s="11">
        <v>11994.27</v>
      </c>
      <c r="L21" s="11">
        <v>15069.7</v>
      </c>
      <c r="M21" s="13">
        <f t="shared" si="1"/>
        <v>299.85675000000003</v>
      </c>
      <c r="N21" s="21" t="s">
        <v>49</v>
      </c>
      <c r="O21" s="10"/>
      <c r="P21" s="10"/>
      <c r="Q21" s="14"/>
      <c r="R21" s="10"/>
      <c r="S21" s="10"/>
      <c r="T21" s="10"/>
      <c r="U21" s="10"/>
      <c r="V21" s="10"/>
      <c r="W21" s="10"/>
      <c r="X21" s="10"/>
      <c r="Y21" s="10"/>
      <c r="Z21" s="10"/>
      <c r="AA21" s="10"/>
      <c r="AB21" s="10"/>
      <c r="AC21" s="10"/>
      <c r="AD21" s="10"/>
      <c r="AE21" s="10"/>
      <c r="AF21" s="10"/>
      <c r="AG21" s="10"/>
    </row>
    <row r="22" spans="1:33" ht="15.75" customHeight="1">
      <c r="A22" s="6" t="s">
        <v>50</v>
      </c>
      <c r="B22" s="6" t="s">
        <v>51</v>
      </c>
      <c r="C22" s="6" t="s">
        <v>46</v>
      </c>
      <c r="D22" s="6">
        <v>10</v>
      </c>
      <c r="E22" s="6">
        <v>14</v>
      </c>
      <c r="F22" s="6">
        <v>22</v>
      </c>
      <c r="G22" s="6">
        <v>26</v>
      </c>
      <c r="H22" s="7">
        <v>0</v>
      </c>
      <c r="I22" s="7">
        <v>0</v>
      </c>
      <c r="J22" s="22">
        <v>11000</v>
      </c>
      <c r="K22" s="7">
        <v>9825</v>
      </c>
      <c r="L22" s="7">
        <v>9825</v>
      </c>
      <c r="M22" s="13">
        <f t="shared" si="1"/>
        <v>701.78571428571433</v>
      </c>
      <c r="N22" s="6" t="s">
        <v>52</v>
      </c>
      <c r="O22" s="23"/>
      <c r="Q22" s="6"/>
    </row>
    <row r="23" spans="1:33" ht="15.75" customHeight="1">
      <c r="A23" s="10" t="s">
        <v>53</v>
      </c>
      <c r="B23" s="10"/>
      <c r="C23" s="10" t="s">
        <v>46</v>
      </c>
      <c r="D23" s="10">
        <v>15</v>
      </c>
      <c r="E23" s="10">
        <v>14</v>
      </c>
      <c r="F23" s="10">
        <v>12</v>
      </c>
      <c r="G23" s="10">
        <v>14</v>
      </c>
      <c r="H23" s="11">
        <v>805.63</v>
      </c>
      <c r="I23" s="11">
        <v>1508.25</v>
      </c>
      <c r="J23" s="11"/>
      <c r="K23" s="11">
        <v>6764.25</v>
      </c>
      <c r="L23" s="11">
        <v>2365.75</v>
      </c>
      <c r="M23" s="9">
        <v>483.16</v>
      </c>
      <c r="N23" s="10"/>
      <c r="O23" s="10"/>
      <c r="P23" s="10"/>
      <c r="Q23" s="10"/>
      <c r="R23" s="10"/>
      <c r="S23" s="10"/>
      <c r="T23" s="10"/>
      <c r="U23" s="10"/>
      <c r="V23" s="10"/>
      <c r="W23" s="10"/>
      <c r="X23" s="10"/>
      <c r="Y23" s="10"/>
      <c r="Z23" s="10"/>
      <c r="AA23" s="10"/>
      <c r="AB23" s="10"/>
      <c r="AC23" s="10"/>
      <c r="AD23" s="10"/>
      <c r="AE23" s="10"/>
      <c r="AF23" s="10"/>
      <c r="AG23" s="10"/>
    </row>
    <row r="24" spans="1:33" ht="15.75" customHeight="1">
      <c r="A24" s="6" t="s">
        <v>54</v>
      </c>
      <c r="C24" s="6" t="s">
        <v>46</v>
      </c>
      <c r="D24" s="6">
        <v>18</v>
      </c>
      <c r="E24" s="6">
        <v>15</v>
      </c>
      <c r="F24" s="6">
        <v>12</v>
      </c>
      <c r="G24" s="6">
        <v>11</v>
      </c>
      <c r="H24" s="7">
        <v>805.63</v>
      </c>
      <c r="I24" s="7">
        <v>2028.25</v>
      </c>
      <c r="J24" s="7"/>
      <c r="K24" s="7">
        <v>6373.25</v>
      </c>
      <c r="L24" s="7">
        <v>3298.75</v>
      </c>
      <c r="M24" s="9">
        <v>424.88</v>
      </c>
      <c r="N24" s="6" t="s">
        <v>55</v>
      </c>
      <c r="O24" s="6"/>
      <c r="Q24" s="6"/>
    </row>
    <row r="25" spans="1:33" ht="15.75" customHeight="1">
      <c r="A25" s="10" t="s">
        <v>56</v>
      </c>
      <c r="B25" s="10"/>
      <c r="C25" s="10" t="s">
        <v>46</v>
      </c>
      <c r="D25" s="10">
        <v>55</v>
      </c>
      <c r="E25" s="10">
        <v>70</v>
      </c>
      <c r="F25" s="10">
        <v>86</v>
      </c>
      <c r="G25" s="10">
        <v>75</v>
      </c>
      <c r="H25" s="11">
        <v>8169.5</v>
      </c>
      <c r="I25" s="11">
        <v>6085</v>
      </c>
      <c r="J25" s="11"/>
      <c r="K25" s="11">
        <v>32456</v>
      </c>
      <c r="L25" s="11">
        <v>17532.5</v>
      </c>
      <c r="M25" s="9">
        <v>463.66</v>
      </c>
      <c r="N25" s="10"/>
      <c r="O25" s="10"/>
      <c r="P25" s="10"/>
      <c r="Q25" s="10"/>
      <c r="R25" s="10"/>
      <c r="S25" s="10"/>
      <c r="T25" s="10"/>
      <c r="U25" s="10"/>
      <c r="V25" s="10"/>
      <c r="W25" s="10"/>
      <c r="X25" s="10"/>
      <c r="Y25" s="10"/>
      <c r="Z25" s="10"/>
      <c r="AA25" s="10"/>
      <c r="AB25" s="10"/>
      <c r="AC25" s="10"/>
      <c r="AD25" s="10"/>
      <c r="AE25" s="10"/>
      <c r="AF25" s="10"/>
      <c r="AG25" s="10"/>
    </row>
    <row r="26" spans="1:33" ht="15.75" customHeight="1">
      <c r="A26" s="6" t="s">
        <v>57</v>
      </c>
      <c r="B26" s="6" t="s">
        <v>58</v>
      </c>
      <c r="D26" s="6">
        <v>5</v>
      </c>
      <c r="E26" s="6">
        <v>2</v>
      </c>
      <c r="F26" s="6">
        <v>8</v>
      </c>
      <c r="G26" s="6">
        <v>7</v>
      </c>
      <c r="H26" s="7">
        <v>0</v>
      </c>
      <c r="I26" s="7">
        <v>0</v>
      </c>
      <c r="J26" s="7">
        <v>0</v>
      </c>
      <c r="K26" s="7" t="s">
        <v>59</v>
      </c>
      <c r="L26" s="7"/>
      <c r="M26" s="9" t="s">
        <v>59</v>
      </c>
      <c r="N26" s="6" t="s">
        <v>60</v>
      </c>
      <c r="Q26" s="6"/>
    </row>
    <row r="27" spans="1:33" s="38" customFormat="1" ht="15.75" customHeight="1">
      <c r="D27" s="39">
        <f>SUM(D3:D26)</f>
        <v>410</v>
      </c>
      <c r="E27" s="39">
        <f>SUM(E3:E26)</f>
        <v>659</v>
      </c>
      <c r="F27" s="39">
        <f t="shared" ref="F27:M27" si="2">SUM(F3:F26)</f>
        <v>719</v>
      </c>
      <c r="G27" s="39">
        <f t="shared" si="2"/>
        <v>709</v>
      </c>
      <c r="H27" s="38">
        <f t="shared" si="2"/>
        <v>59562.03</v>
      </c>
      <c r="I27" s="38">
        <f t="shared" si="2"/>
        <v>72474.5</v>
      </c>
      <c r="J27" s="38">
        <f>SUM(J3:J26)</f>
        <v>99387.17</v>
      </c>
      <c r="K27" s="38">
        <f t="shared" si="2"/>
        <v>255042.35</v>
      </c>
      <c r="L27" s="38">
        <f t="shared" si="2"/>
        <v>158481.16999999998</v>
      </c>
    </row>
    <row r="28" spans="1:33" ht="15.75" customHeight="1">
      <c r="H28" s="24"/>
      <c r="I28" s="25"/>
      <c r="J28" s="40"/>
      <c r="K28" s="41"/>
      <c r="L28" s="42"/>
      <c r="M28" s="9" t="s">
        <v>61</v>
      </c>
    </row>
    <row r="29" spans="1:33" ht="15.75" customHeight="1">
      <c r="C29" s="6"/>
      <c r="H29" s="6"/>
      <c r="J29" s="7"/>
      <c r="K29" s="7"/>
      <c r="L29" s="7"/>
      <c r="M29" s="9"/>
    </row>
    <row r="30" spans="1:33" ht="15.75" customHeight="1">
      <c r="C30" s="6"/>
      <c r="J30" s="7"/>
      <c r="K30" s="7"/>
      <c r="L30" s="7"/>
      <c r="M30" s="9"/>
    </row>
    <row r="31" spans="1:33" ht="15.75" customHeight="1">
      <c r="J31" s="7"/>
      <c r="K31" s="7"/>
      <c r="L31" s="7"/>
      <c r="M31" s="9"/>
    </row>
    <row r="32" spans="1:33" ht="15.75" customHeight="1">
      <c r="J32" s="7"/>
      <c r="K32" s="7"/>
      <c r="L32" s="7"/>
      <c r="M32" s="9"/>
    </row>
    <row r="33" spans="3:13" ht="15.75" customHeight="1">
      <c r="C33" s="6"/>
      <c r="J33" s="7"/>
      <c r="K33" s="7"/>
      <c r="L33" s="7"/>
      <c r="M33" s="9"/>
    </row>
    <row r="34" spans="3:13" ht="15.75" customHeight="1">
      <c r="C34" s="6"/>
      <c r="J34" s="7"/>
      <c r="K34" s="7"/>
      <c r="L34" s="7"/>
      <c r="M34" s="9"/>
    </row>
    <row r="35" spans="3:13" ht="15.75" customHeight="1">
      <c r="J35" s="7"/>
      <c r="K35" s="7"/>
      <c r="L35" s="7"/>
      <c r="M35" s="9"/>
    </row>
    <row r="36" spans="3:13" ht="15.75" customHeight="1">
      <c r="C36" s="6"/>
      <c r="J36" s="7"/>
      <c r="K36" s="7"/>
      <c r="L36" s="7"/>
      <c r="M36" s="9"/>
    </row>
    <row r="37" spans="3:13" ht="15.75" customHeight="1">
      <c r="C37" s="6"/>
      <c r="J37" s="7"/>
      <c r="K37" s="7"/>
      <c r="L37" s="7"/>
      <c r="M37" s="9"/>
    </row>
    <row r="38" spans="3:13" ht="15.75" customHeight="1">
      <c r="C38" s="6"/>
      <c r="J38" s="7"/>
      <c r="K38" s="7"/>
      <c r="L38" s="7"/>
      <c r="M38" s="9"/>
    </row>
    <row r="39" spans="3:13" ht="15.75" customHeight="1">
      <c r="J39" s="7"/>
      <c r="K39" s="7"/>
      <c r="L39" s="7"/>
      <c r="M39" s="9"/>
    </row>
    <row r="40" spans="3:13" ht="15.75" customHeight="1">
      <c r="J40" s="7"/>
      <c r="K40" s="7"/>
      <c r="L40" s="7"/>
      <c r="M40" s="9"/>
    </row>
    <row r="41" spans="3:13" ht="15.75" customHeight="1">
      <c r="J41" s="7"/>
      <c r="K41" s="7"/>
      <c r="L41" s="7"/>
      <c r="M41" s="9"/>
    </row>
    <row r="42" spans="3:13" ht="15.75" customHeight="1">
      <c r="J42" s="7"/>
      <c r="K42" s="7"/>
      <c r="L42" s="7"/>
      <c r="M42" s="9"/>
    </row>
    <row r="43" spans="3:13" ht="15.75" customHeight="1">
      <c r="J43" s="7"/>
      <c r="K43" s="7"/>
      <c r="L43" s="7"/>
      <c r="M43" s="9"/>
    </row>
    <row r="44" spans="3:13" ht="15.75" customHeight="1">
      <c r="J44" s="7"/>
      <c r="K44" s="7"/>
      <c r="L44" s="7"/>
      <c r="M44" s="9"/>
    </row>
    <row r="45" spans="3:13" ht="15.75" customHeight="1">
      <c r="J45" s="7"/>
      <c r="K45" s="7"/>
      <c r="L45" s="7"/>
      <c r="M45" s="9"/>
    </row>
    <row r="46" spans="3:13" ht="15.75" customHeight="1">
      <c r="J46" s="7"/>
      <c r="K46" s="7"/>
      <c r="L46" s="7"/>
      <c r="M46" s="9"/>
    </row>
    <row r="47" spans="3:13" ht="15.75" customHeight="1">
      <c r="J47" s="7"/>
      <c r="K47" s="7"/>
      <c r="L47" s="7"/>
      <c r="M47" s="9"/>
    </row>
    <row r="48" spans="3:13" ht="15.75" customHeight="1">
      <c r="J48" s="7"/>
      <c r="K48" s="7"/>
      <c r="L48" s="7"/>
      <c r="M48" s="9"/>
    </row>
    <row r="49" spans="10:13" ht="15.75" customHeight="1">
      <c r="J49" s="7"/>
      <c r="K49" s="7"/>
      <c r="L49" s="7"/>
      <c r="M49" s="9"/>
    </row>
    <row r="50" spans="10:13" ht="15.75" customHeight="1">
      <c r="J50" s="7"/>
      <c r="K50" s="7"/>
      <c r="L50" s="7"/>
      <c r="M50" s="9"/>
    </row>
    <row r="51" spans="10:13" ht="15.75" customHeight="1">
      <c r="J51" s="7"/>
      <c r="K51" s="7"/>
      <c r="L51" s="7"/>
      <c r="M51" s="9"/>
    </row>
    <row r="52" spans="10:13" ht="15.75" customHeight="1">
      <c r="J52" s="7"/>
      <c r="K52" s="7"/>
      <c r="L52" s="7"/>
      <c r="M52" s="9"/>
    </row>
    <row r="53" spans="10:13" ht="15.75" customHeight="1">
      <c r="J53" s="7"/>
      <c r="K53" s="7"/>
      <c r="L53" s="7"/>
      <c r="M53" s="9"/>
    </row>
    <row r="54" spans="10:13" ht="15.75" customHeight="1">
      <c r="J54" s="7"/>
      <c r="K54" s="7"/>
      <c r="L54" s="7"/>
      <c r="M54" s="9"/>
    </row>
    <row r="55" spans="10:13" ht="15.75" customHeight="1">
      <c r="J55" s="7"/>
      <c r="K55" s="7"/>
      <c r="L55" s="7"/>
      <c r="M55" s="9"/>
    </row>
    <row r="56" spans="10:13" ht="15.75" customHeight="1">
      <c r="J56" s="7"/>
      <c r="K56" s="7"/>
      <c r="L56" s="7"/>
      <c r="M56" s="9"/>
    </row>
    <row r="57" spans="10:13" ht="15.75" customHeight="1">
      <c r="J57" s="7"/>
      <c r="K57" s="7"/>
      <c r="L57" s="7"/>
      <c r="M57" s="9"/>
    </row>
    <row r="58" spans="10:13" ht="15.75" customHeight="1">
      <c r="J58" s="7"/>
      <c r="K58" s="7"/>
      <c r="L58" s="7"/>
      <c r="M58" s="9"/>
    </row>
    <row r="59" spans="10:13" ht="15.75" customHeight="1">
      <c r="J59" s="7"/>
      <c r="K59" s="7"/>
      <c r="L59" s="7"/>
      <c r="M59" s="9"/>
    </row>
    <row r="60" spans="10:13" ht="15.75" customHeight="1">
      <c r="J60" s="7"/>
      <c r="K60" s="7"/>
      <c r="L60" s="7"/>
      <c r="M60" s="9"/>
    </row>
    <row r="61" spans="10:13" ht="15.75" customHeight="1">
      <c r="J61" s="7"/>
      <c r="K61" s="7"/>
      <c r="L61" s="7"/>
      <c r="M61" s="9"/>
    </row>
    <row r="62" spans="10:13" ht="15.75" customHeight="1">
      <c r="J62" s="7"/>
      <c r="K62" s="7"/>
      <c r="L62" s="7"/>
      <c r="M62" s="9"/>
    </row>
    <row r="63" spans="10:13" ht="15.75" customHeight="1">
      <c r="J63" s="7"/>
      <c r="K63" s="7"/>
      <c r="L63" s="7"/>
      <c r="M63" s="9"/>
    </row>
    <row r="64" spans="10:13" ht="15.75" customHeight="1">
      <c r="J64" s="7"/>
      <c r="K64" s="7"/>
      <c r="L64" s="7"/>
      <c r="M64" s="9"/>
    </row>
    <row r="65" spans="10:13" ht="15.75" customHeight="1">
      <c r="J65" s="7"/>
      <c r="K65" s="7"/>
      <c r="L65" s="7"/>
      <c r="M65" s="9"/>
    </row>
    <row r="66" spans="10:13" ht="15.75" customHeight="1">
      <c r="J66" s="7"/>
      <c r="K66" s="7"/>
      <c r="L66" s="7"/>
      <c r="M66" s="9"/>
    </row>
    <row r="67" spans="10:13" ht="15.75" customHeight="1">
      <c r="J67" s="7"/>
      <c r="K67" s="7"/>
      <c r="L67" s="7"/>
      <c r="M67" s="9"/>
    </row>
    <row r="68" spans="10:13" ht="15.75" customHeight="1">
      <c r="J68" s="7"/>
      <c r="K68" s="7"/>
      <c r="L68" s="7"/>
      <c r="M68" s="9"/>
    </row>
    <row r="69" spans="10:13" ht="15.75" customHeight="1">
      <c r="J69" s="7"/>
      <c r="K69" s="7"/>
      <c r="L69" s="7"/>
      <c r="M69" s="9"/>
    </row>
    <row r="70" spans="10:13" ht="15.75" customHeight="1">
      <c r="J70" s="7"/>
      <c r="K70" s="7"/>
      <c r="L70" s="7"/>
      <c r="M70" s="9"/>
    </row>
    <row r="71" spans="10:13" ht="15.75" customHeight="1">
      <c r="J71" s="7"/>
      <c r="K71" s="7"/>
      <c r="L71" s="7"/>
      <c r="M71" s="9"/>
    </row>
    <row r="72" spans="10:13" ht="15.75" customHeight="1">
      <c r="J72" s="7"/>
      <c r="K72" s="7"/>
      <c r="L72" s="7"/>
      <c r="M72" s="9"/>
    </row>
    <row r="73" spans="10:13" ht="15.75" customHeight="1">
      <c r="J73" s="7"/>
      <c r="K73" s="7"/>
      <c r="L73" s="7"/>
      <c r="M73" s="9"/>
    </row>
    <row r="74" spans="10:13" ht="15.75" customHeight="1">
      <c r="J74" s="7"/>
      <c r="K74" s="7"/>
      <c r="L74" s="7"/>
      <c r="M74" s="9"/>
    </row>
    <row r="75" spans="10:13" ht="15.75" customHeight="1">
      <c r="J75" s="7"/>
      <c r="K75" s="7"/>
      <c r="L75" s="7"/>
      <c r="M75" s="9"/>
    </row>
    <row r="76" spans="10:13" ht="15.75" customHeight="1">
      <c r="J76" s="7"/>
      <c r="K76" s="7"/>
      <c r="L76" s="7"/>
      <c r="M76" s="9"/>
    </row>
    <row r="77" spans="10:13" ht="15.75" customHeight="1">
      <c r="J77" s="7"/>
      <c r="K77" s="7"/>
      <c r="L77" s="7"/>
      <c r="M77" s="9"/>
    </row>
    <row r="78" spans="10:13" ht="15.75" customHeight="1">
      <c r="J78" s="7"/>
      <c r="K78" s="7"/>
      <c r="L78" s="7"/>
      <c r="M78" s="9"/>
    </row>
    <row r="79" spans="10:13" ht="15.75" customHeight="1">
      <c r="J79" s="7"/>
      <c r="K79" s="7"/>
      <c r="L79" s="7"/>
      <c r="M79" s="9"/>
    </row>
    <row r="80" spans="10:13" ht="15.75" customHeight="1">
      <c r="J80" s="7"/>
      <c r="K80" s="7"/>
      <c r="L80" s="7"/>
      <c r="M80" s="9"/>
    </row>
    <row r="81" spans="10:13" ht="15.75" customHeight="1">
      <c r="J81" s="7"/>
      <c r="K81" s="7"/>
      <c r="L81" s="7"/>
      <c r="M81" s="9"/>
    </row>
    <row r="82" spans="10:13" ht="15.75" customHeight="1">
      <c r="J82" s="7"/>
      <c r="K82" s="7"/>
      <c r="L82" s="7"/>
      <c r="M82" s="9"/>
    </row>
    <row r="83" spans="10:13" ht="15.75" customHeight="1">
      <c r="J83" s="7"/>
      <c r="K83" s="7"/>
      <c r="L83" s="7"/>
      <c r="M83" s="9"/>
    </row>
    <row r="84" spans="10:13" ht="15.75" customHeight="1">
      <c r="J84" s="7"/>
      <c r="K84" s="7"/>
      <c r="L84" s="7"/>
      <c r="M84" s="9"/>
    </row>
    <row r="85" spans="10:13" ht="15.75" customHeight="1">
      <c r="J85" s="7"/>
      <c r="K85" s="7"/>
      <c r="L85" s="7"/>
      <c r="M85" s="9"/>
    </row>
    <row r="86" spans="10:13" ht="15.75" customHeight="1">
      <c r="J86" s="7"/>
      <c r="K86" s="7"/>
      <c r="L86" s="7"/>
      <c r="M86" s="9"/>
    </row>
    <row r="87" spans="10:13" ht="15.75" customHeight="1">
      <c r="J87" s="7"/>
      <c r="K87" s="7"/>
      <c r="L87" s="7"/>
      <c r="M87" s="9"/>
    </row>
    <row r="88" spans="10:13" ht="15.75" customHeight="1">
      <c r="J88" s="7"/>
      <c r="K88" s="7"/>
      <c r="L88" s="7"/>
      <c r="M88" s="9"/>
    </row>
    <row r="89" spans="10:13" ht="15.75" customHeight="1">
      <c r="J89" s="7"/>
      <c r="K89" s="7"/>
      <c r="L89" s="7"/>
      <c r="M89" s="9"/>
    </row>
    <row r="90" spans="10:13" ht="15.75" customHeight="1">
      <c r="J90" s="7"/>
      <c r="K90" s="7"/>
      <c r="L90" s="7"/>
      <c r="M90" s="9"/>
    </row>
    <row r="91" spans="10:13" ht="15.75" customHeight="1">
      <c r="J91" s="7"/>
      <c r="K91" s="7"/>
      <c r="L91" s="7"/>
      <c r="M91" s="9"/>
    </row>
    <row r="92" spans="10:13" ht="15.75" customHeight="1">
      <c r="J92" s="7"/>
      <c r="K92" s="7"/>
      <c r="L92" s="7"/>
      <c r="M92" s="9"/>
    </row>
    <row r="93" spans="10:13" ht="15.75" customHeight="1">
      <c r="J93" s="7"/>
      <c r="K93" s="7"/>
      <c r="L93" s="7"/>
      <c r="M93" s="9"/>
    </row>
    <row r="94" spans="10:13" ht="15.75" customHeight="1">
      <c r="J94" s="7"/>
      <c r="K94" s="7"/>
      <c r="L94" s="7"/>
      <c r="M94" s="9"/>
    </row>
    <row r="95" spans="10:13" ht="15.75" customHeight="1">
      <c r="J95" s="7"/>
      <c r="K95" s="7"/>
      <c r="L95" s="7"/>
      <c r="M95" s="9"/>
    </row>
    <row r="96" spans="10:13" ht="15.75" customHeight="1">
      <c r="J96" s="7"/>
      <c r="K96" s="7"/>
      <c r="L96" s="7"/>
      <c r="M96" s="9"/>
    </row>
    <row r="97" spans="10:13" ht="15.75" customHeight="1">
      <c r="J97" s="7"/>
      <c r="K97" s="7"/>
      <c r="L97" s="7"/>
      <c r="M97" s="9"/>
    </row>
    <row r="98" spans="10:13" ht="15.75" customHeight="1">
      <c r="J98" s="7"/>
      <c r="K98" s="7"/>
      <c r="L98" s="7"/>
      <c r="M98" s="9"/>
    </row>
    <row r="99" spans="10:13" ht="15.75" customHeight="1">
      <c r="J99" s="7"/>
      <c r="K99" s="7"/>
      <c r="L99" s="7"/>
      <c r="M99" s="9"/>
    </row>
    <row r="100" spans="10:13" ht="15.75" customHeight="1">
      <c r="J100" s="7"/>
      <c r="K100" s="7"/>
      <c r="L100" s="7"/>
      <c r="M100" s="9"/>
    </row>
    <row r="101" spans="10:13" ht="15.75" customHeight="1">
      <c r="J101" s="7"/>
      <c r="K101" s="7"/>
      <c r="L101" s="7"/>
      <c r="M101" s="9"/>
    </row>
    <row r="102" spans="10:13" ht="15.75" customHeight="1">
      <c r="J102" s="7"/>
      <c r="K102" s="7"/>
      <c r="L102" s="7"/>
      <c r="M102" s="9"/>
    </row>
    <row r="103" spans="10:13" ht="15.75" customHeight="1">
      <c r="J103" s="7"/>
      <c r="K103" s="7"/>
      <c r="L103" s="7"/>
      <c r="M103" s="9"/>
    </row>
    <row r="104" spans="10:13" ht="15.75" customHeight="1">
      <c r="J104" s="7"/>
      <c r="K104" s="7"/>
      <c r="L104" s="7"/>
      <c r="M104" s="9"/>
    </row>
    <row r="105" spans="10:13" ht="15.75" customHeight="1">
      <c r="J105" s="7"/>
      <c r="K105" s="7"/>
      <c r="L105" s="7"/>
      <c r="M105" s="9"/>
    </row>
    <row r="106" spans="10:13" ht="15.75" customHeight="1">
      <c r="J106" s="7"/>
      <c r="K106" s="7"/>
      <c r="L106" s="7"/>
      <c r="M106" s="9"/>
    </row>
    <row r="107" spans="10:13" ht="15.75" customHeight="1">
      <c r="J107" s="7"/>
      <c r="K107" s="7"/>
      <c r="L107" s="7"/>
      <c r="M107" s="9"/>
    </row>
    <row r="108" spans="10:13" ht="15.75" customHeight="1">
      <c r="J108" s="7"/>
      <c r="K108" s="7"/>
      <c r="L108" s="7"/>
      <c r="M108" s="9"/>
    </row>
    <row r="109" spans="10:13" ht="15.75" customHeight="1">
      <c r="J109" s="7"/>
      <c r="K109" s="7"/>
      <c r="L109" s="7"/>
      <c r="M109" s="9"/>
    </row>
    <row r="110" spans="10:13" ht="15.75" customHeight="1">
      <c r="J110" s="7"/>
      <c r="K110" s="7"/>
      <c r="L110" s="7"/>
      <c r="M110" s="9"/>
    </row>
    <row r="111" spans="10:13" ht="15.75" customHeight="1">
      <c r="J111" s="7"/>
      <c r="K111" s="7"/>
      <c r="L111" s="7"/>
      <c r="M111" s="9"/>
    </row>
    <row r="112" spans="10:13" ht="15.75" customHeight="1">
      <c r="J112" s="7"/>
      <c r="K112" s="7"/>
      <c r="L112" s="7"/>
      <c r="M112" s="9"/>
    </row>
    <row r="113" spans="10:13" ht="15.75" customHeight="1">
      <c r="J113" s="7"/>
      <c r="K113" s="7"/>
      <c r="L113" s="7"/>
      <c r="M113" s="9"/>
    </row>
    <row r="114" spans="10:13" ht="15.75" customHeight="1">
      <c r="J114" s="7"/>
      <c r="K114" s="7"/>
      <c r="L114" s="7"/>
      <c r="M114" s="9"/>
    </row>
    <row r="115" spans="10:13" ht="15.75" customHeight="1">
      <c r="J115" s="7"/>
      <c r="K115" s="7"/>
      <c r="L115" s="7"/>
      <c r="M115" s="9"/>
    </row>
    <row r="116" spans="10:13" ht="15.75" customHeight="1">
      <c r="J116" s="7"/>
      <c r="K116" s="7"/>
      <c r="L116" s="7"/>
      <c r="M116" s="9"/>
    </row>
    <row r="117" spans="10:13" ht="15.75" customHeight="1">
      <c r="J117" s="7"/>
      <c r="K117" s="7"/>
      <c r="L117" s="7"/>
      <c r="M117" s="9"/>
    </row>
    <row r="118" spans="10:13" ht="15.75" customHeight="1">
      <c r="J118" s="7"/>
      <c r="K118" s="7"/>
      <c r="L118" s="7"/>
      <c r="M118" s="9"/>
    </row>
    <row r="119" spans="10:13" ht="15.75" customHeight="1">
      <c r="J119" s="7"/>
      <c r="K119" s="7"/>
      <c r="L119" s="7"/>
      <c r="M119" s="9"/>
    </row>
    <row r="120" spans="10:13" ht="15.75" customHeight="1">
      <c r="J120" s="7"/>
      <c r="K120" s="7"/>
      <c r="L120" s="7"/>
      <c r="M120" s="9"/>
    </row>
    <row r="121" spans="10:13" ht="15.75" customHeight="1">
      <c r="J121" s="7"/>
      <c r="K121" s="7"/>
      <c r="L121" s="7"/>
      <c r="M121" s="9"/>
    </row>
    <row r="122" spans="10:13" ht="15.75" customHeight="1">
      <c r="J122" s="7"/>
      <c r="K122" s="7"/>
      <c r="L122" s="7"/>
      <c r="M122" s="9"/>
    </row>
    <row r="123" spans="10:13" ht="15.75" customHeight="1">
      <c r="J123" s="7"/>
      <c r="K123" s="7"/>
      <c r="L123" s="7"/>
      <c r="M123" s="9"/>
    </row>
    <row r="124" spans="10:13" ht="15.75" customHeight="1">
      <c r="J124" s="7"/>
      <c r="K124" s="7"/>
      <c r="L124" s="7"/>
      <c r="M124" s="9"/>
    </row>
    <row r="125" spans="10:13" ht="15.75" customHeight="1">
      <c r="J125" s="7"/>
      <c r="K125" s="7"/>
      <c r="L125" s="7"/>
      <c r="M125" s="9"/>
    </row>
    <row r="126" spans="10:13" ht="15.75" customHeight="1">
      <c r="J126" s="7"/>
      <c r="K126" s="7"/>
      <c r="L126" s="7"/>
      <c r="M126" s="9"/>
    </row>
    <row r="127" spans="10:13" ht="15.75" customHeight="1">
      <c r="J127" s="7"/>
      <c r="K127" s="7"/>
      <c r="L127" s="7"/>
      <c r="M127" s="9"/>
    </row>
    <row r="128" spans="10:13" ht="15.75" customHeight="1">
      <c r="J128" s="7"/>
      <c r="K128" s="7"/>
      <c r="L128" s="7"/>
      <c r="M128" s="9"/>
    </row>
    <row r="129" spans="10:13" ht="15.75" customHeight="1">
      <c r="J129" s="7"/>
      <c r="K129" s="7"/>
      <c r="L129" s="7"/>
      <c r="M129" s="9"/>
    </row>
    <row r="130" spans="10:13" ht="15.75" customHeight="1">
      <c r="J130" s="7"/>
      <c r="K130" s="7"/>
      <c r="L130" s="7"/>
      <c r="M130" s="9"/>
    </row>
    <row r="131" spans="10:13" ht="15.75" customHeight="1">
      <c r="J131" s="7"/>
      <c r="K131" s="7"/>
      <c r="L131" s="7"/>
      <c r="M131" s="9"/>
    </row>
    <row r="132" spans="10:13" ht="15.75" customHeight="1">
      <c r="J132" s="7"/>
      <c r="K132" s="7"/>
      <c r="L132" s="7"/>
      <c r="M132" s="9"/>
    </row>
    <row r="133" spans="10:13" ht="15.75" customHeight="1">
      <c r="J133" s="7"/>
      <c r="K133" s="7"/>
      <c r="L133" s="7"/>
      <c r="M133" s="9"/>
    </row>
    <row r="134" spans="10:13" ht="15.75" customHeight="1">
      <c r="J134" s="7"/>
      <c r="K134" s="7"/>
      <c r="L134" s="7"/>
      <c r="M134" s="9"/>
    </row>
    <row r="135" spans="10:13" ht="15.75" customHeight="1">
      <c r="J135" s="7"/>
      <c r="K135" s="7"/>
      <c r="L135" s="7"/>
      <c r="M135" s="9"/>
    </row>
    <row r="136" spans="10:13" ht="15.75" customHeight="1">
      <c r="J136" s="7"/>
      <c r="K136" s="7"/>
      <c r="L136" s="7"/>
      <c r="M136" s="9"/>
    </row>
    <row r="137" spans="10:13" ht="15.75" customHeight="1">
      <c r="J137" s="7"/>
      <c r="K137" s="7"/>
      <c r="L137" s="7"/>
      <c r="M137" s="9"/>
    </row>
    <row r="138" spans="10:13" ht="15.75" customHeight="1">
      <c r="J138" s="7"/>
      <c r="K138" s="7"/>
      <c r="L138" s="7"/>
      <c r="M138" s="9"/>
    </row>
    <row r="139" spans="10:13" ht="15.75" customHeight="1">
      <c r="J139" s="7"/>
      <c r="K139" s="7"/>
      <c r="L139" s="7"/>
      <c r="M139" s="9"/>
    </row>
    <row r="140" spans="10:13" ht="15.75" customHeight="1">
      <c r="J140" s="7"/>
      <c r="K140" s="7"/>
      <c r="L140" s="7"/>
      <c r="M140" s="9"/>
    </row>
    <row r="141" spans="10:13" ht="15.75" customHeight="1">
      <c r="J141" s="7"/>
      <c r="K141" s="7"/>
      <c r="L141" s="7"/>
      <c r="M141" s="9"/>
    </row>
    <row r="142" spans="10:13" ht="15.75" customHeight="1">
      <c r="J142" s="7"/>
      <c r="K142" s="7"/>
      <c r="L142" s="7"/>
      <c r="M142" s="9"/>
    </row>
    <row r="143" spans="10:13" ht="15.75" customHeight="1">
      <c r="J143" s="7"/>
      <c r="K143" s="7"/>
      <c r="L143" s="7"/>
      <c r="M143" s="9"/>
    </row>
    <row r="144" spans="10:13" ht="15.75" customHeight="1">
      <c r="J144" s="7"/>
      <c r="K144" s="7"/>
      <c r="L144" s="7"/>
      <c r="M144" s="9"/>
    </row>
    <row r="145" spans="10:13" ht="15.75" customHeight="1">
      <c r="J145" s="7"/>
      <c r="K145" s="7"/>
      <c r="L145" s="7"/>
      <c r="M145" s="9"/>
    </row>
    <row r="146" spans="10:13" ht="15.75" customHeight="1">
      <c r="J146" s="7"/>
      <c r="K146" s="7"/>
      <c r="L146" s="7"/>
      <c r="M146" s="9"/>
    </row>
    <row r="147" spans="10:13" ht="15.75" customHeight="1">
      <c r="J147" s="7"/>
      <c r="K147" s="7"/>
      <c r="L147" s="7"/>
      <c r="M147" s="9"/>
    </row>
    <row r="148" spans="10:13" ht="15.75" customHeight="1">
      <c r="J148" s="7"/>
      <c r="K148" s="7"/>
      <c r="L148" s="7"/>
      <c r="M148" s="9"/>
    </row>
    <row r="149" spans="10:13" ht="15.75" customHeight="1">
      <c r="J149" s="7"/>
      <c r="K149" s="7"/>
      <c r="L149" s="7"/>
      <c r="M149" s="9"/>
    </row>
    <row r="150" spans="10:13" ht="15.75" customHeight="1">
      <c r="J150" s="7"/>
      <c r="K150" s="7"/>
      <c r="L150" s="7"/>
      <c r="M150" s="9"/>
    </row>
    <row r="151" spans="10:13" ht="15.75" customHeight="1">
      <c r="J151" s="7"/>
      <c r="K151" s="7"/>
      <c r="L151" s="7"/>
      <c r="M151" s="9"/>
    </row>
    <row r="152" spans="10:13" ht="15.75" customHeight="1">
      <c r="J152" s="7"/>
      <c r="K152" s="7"/>
      <c r="L152" s="7"/>
      <c r="M152" s="9"/>
    </row>
    <row r="153" spans="10:13" ht="15.75" customHeight="1">
      <c r="J153" s="7"/>
      <c r="K153" s="7"/>
      <c r="L153" s="7"/>
      <c r="M153" s="9"/>
    </row>
    <row r="154" spans="10:13" ht="15.75" customHeight="1">
      <c r="J154" s="7"/>
      <c r="K154" s="7"/>
      <c r="L154" s="7"/>
      <c r="M154" s="9"/>
    </row>
    <row r="155" spans="10:13" ht="15.75" customHeight="1">
      <c r="J155" s="7"/>
      <c r="K155" s="7"/>
      <c r="L155" s="7"/>
      <c r="M155" s="9"/>
    </row>
    <row r="156" spans="10:13" ht="15.75" customHeight="1">
      <c r="J156" s="7"/>
      <c r="K156" s="7"/>
      <c r="L156" s="7"/>
      <c r="M156" s="9"/>
    </row>
    <row r="157" spans="10:13" ht="15.75" customHeight="1">
      <c r="J157" s="7"/>
      <c r="K157" s="7"/>
      <c r="L157" s="7"/>
      <c r="M157" s="9"/>
    </row>
    <row r="158" spans="10:13" ht="15.75" customHeight="1">
      <c r="J158" s="7"/>
      <c r="K158" s="7"/>
      <c r="L158" s="7"/>
      <c r="M158" s="9"/>
    </row>
    <row r="159" spans="10:13" ht="15.75" customHeight="1">
      <c r="J159" s="7"/>
      <c r="K159" s="7"/>
      <c r="L159" s="7"/>
      <c r="M159" s="9"/>
    </row>
    <row r="160" spans="10:13" ht="15.75" customHeight="1">
      <c r="J160" s="7"/>
      <c r="K160" s="7"/>
      <c r="L160" s="7"/>
      <c r="M160" s="9"/>
    </row>
    <row r="161" spans="10:13" ht="15.75" customHeight="1">
      <c r="J161" s="7"/>
      <c r="K161" s="7"/>
      <c r="L161" s="7"/>
      <c r="M161" s="9"/>
    </row>
    <row r="162" spans="10:13" ht="15.75" customHeight="1">
      <c r="J162" s="7"/>
      <c r="K162" s="7"/>
      <c r="L162" s="7"/>
      <c r="M162" s="9"/>
    </row>
    <row r="163" spans="10:13" ht="15.75" customHeight="1">
      <c r="J163" s="7"/>
      <c r="K163" s="7"/>
      <c r="L163" s="7"/>
      <c r="M163" s="9"/>
    </row>
    <row r="164" spans="10:13" ht="15.75" customHeight="1">
      <c r="J164" s="7"/>
      <c r="K164" s="7"/>
      <c r="L164" s="7"/>
      <c r="M164" s="9"/>
    </row>
    <row r="165" spans="10:13" ht="15.75" customHeight="1">
      <c r="J165" s="7"/>
      <c r="K165" s="7"/>
      <c r="L165" s="7"/>
      <c r="M165" s="9"/>
    </row>
    <row r="166" spans="10:13" ht="15.75" customHeight="1">
      <c r="J166" s="7"/>
      <c r="K166" s="7"/>
      <c r="L166" s="7"/>
      <c r="M166" s="9"/>
    </row>
    <row r="167" spans="10:13" ht="15.75" customHeight="1">
      <c r="J167" s="7"/>
      <c r="K167" s="7"/>
      <c r="L167" s="7"/>
      <c r="M167" s="9"/>
    </row>
    <row r="168" spans="10:13" ht="15.75" customHeight="1">
      <c r="J168" s="7"/>
      <c r="K168" s="7"/>
      <c r="L168" s="7"/>
      <c r="M168" s="9"/>
    </row>
    <row r="169" spans="10:13" ht="15.75" customHeight="1">
      <c r="J169" s="7"/>
      <c r="K169" s="7"/>
      <c r="L169" s="7"/>
      <c r="M169" s="9"/>
    </row>
    <row r="170" spans="10:13" ht="15.75" customHeight="1">
      <c r="J170" s="7"/>
      <c r="K170" s="7"/>
      <c r="L170" s="7"/>
      <c r="M170" s="9"/>
    </row>
    <row r="171" spans="10:13" ht="15.75" customHeight="1">
      <c r="J171" s="7"/>
      <c r="K171" s="7"/>
      <c r="L171" s="7"/>
      <c r="M171" s="9"/>
    </row>
    <row r="172" spans="10:13" ht="15.75" customHeight="1">
      <c r="J172" s="7"/>
      <c r="K172" s="7"/>
      <c r="L172" s="7"/>
      <c r="M172" s="9"/>
    </row>
    <row r="173" spans="10:13" ht="15.75" customHeight="1">
      <c r="J173" s="7"/>
      <c r="K173" s="7"/>
      <c r="L173" s="7"/>
      <c r="M173" s="9"/>
    </row>
    <row r="174" spans="10:13" ht="15.75" customHeight="1">
      <c r="J174" s="7"/>
      <c r="K174" s="7"/>
      <c r="L174" s="7"/>
      <c r="M174" s="9"/>
    </row>
    <row r="175" spans="10:13" ht="15.75" customHeight="1">
      <c r="J175" s="7"/>
      <c r="K175" s="7"/>
      <c r="L175" s="7"/>
      <c r="M175" s="9"/>
    </row>
    <row r="176" spans="10:13" ht="15.75" customHeight="1">
      <c r="J176" s="7"/>
      <c r="K176" s="7"/>
      <c r="L176" s="7"/>
      <c r="M176" s="9"/>
    </row>
    <row r="177" spans="10:13" ht="15.75" customHeight="1">
      <c r="J177" s="7"/>
      <c r="K177" s="7"/>
      <c r="L177" s="7"/>
      <c r="M177" s="9"/>
    </row>
    <row r="178" spans="10:13" ht="15.75" customHeight="1">
      <c r="J178" s="7"/>
      <c r="K178" s="7"/>
      <c r="L178" s="7"/>
      <c r="M178" s="9"/>
    </row>
    <row r="179" spans="10:13" ht="15.75" customHeight="1">
      <c r="J179" s="7"/>
      <c r="K179" s="7"/>
      <c r="L179" s="7"/>
      <c r="M179" s="9"/>
    </row>
    <row r="180" spans="10:13" ht="15.75" customHeight="1">
      <c r="J180" s="7"/>
      <c r="K180" s="7"/>
      <c r="L180" s="7"/>
      <c r="M180" s="9"/>
    </row>
    <row r="181" spans="10:13" ht="15.75" customHeight="1">
      <c r="J181" s="7"/>
      <c r="K181" s="7"/>
      <c r="L181" s="7"/>
      <c r="M181" s="9"/>
    </row>
    <row r="182" spans="10:13" ht="15.75" customHeight="1">
      <c r="J182" s="7"/>
      <c r="K182" s="7"/>
      <c r="L182" s="7"/>
      <c r="M182" s="9"/>
    </row>
    <row r="183" spans="10:13" ht="15.75" customHeight="1">
      <c r="J183" s="7"/>
      <c r="K183" s="7"/>
      <c r="L183" s="7"/>
      <c r="M183" s="9"/>
    </row>
    <row r="184" spans="10:13" ht="15.75" customHeight="1">
      <c r="J184" s="7"/>
      <c r="K184" s="7"/>
      <c r="L184" s="7"/>
      <c r="M184" s="9"/>
    </row>
    <row r="185" spans="10:13" ht="15.75" customHeight="1">
      <c r="J185" s="7"/>
      <c r="K185" s="7"/>
      <c r="L185" s="7"/>
      <c r="M185" s="9"/>
    </row>
    <row r="186" spans="10:13" ht="15.75" customHeight="1">
      <c r="J186" s="7"/>
      <c r="K186" s="7"/>
      <c r="L186" s="7"/>
      <c r="M186" s="9"/>
    </row>
    <row r="187" spans="10:13" ht="15.75" customHeight="1">
      <c r="J187" s="7"/>
      <c r="K187" s="7"/>
      <c r="L187" s="7"/>
      <c r="M187" s="9"/>
    </row>
    <row r="188" spans="10:13" ht="15.75" customHeight="1">
      <c r="J188" s="7"/>
      <c r="K188" s="7"/>
      <c r="L188" s="7"/>
      <c r="M188" s="9"/>
    </row>
    <row r="189" spans="10:13" ht="15.75" customHeight="1">
      <c r="J189" s="7"/>
      <c r="K189" s="7"/>
      <c r="L189" s="7"/>
      <c r="M189" s="9"/>
    </row>
    <row r="190" spans="10:13" ht="15.75" customHeight="1">
      <c r="J190" s="7"/>
      <c r="K190" s="7"/>
      <c r="L190" s="7"/>
      <c r="M190" s="9"/>
    </row>
    <row r="191" spans="10:13" ht="15.75" customHeight="1">
      <c r="J191" s="7"/>
      <c r="K191" s="7"/>
      <c r="L191" s="7"/>
      <c r="M191" s="9"/>
    </row>
    <row r="192" spans="10:13" ht="15.75" customHeight="1">
      <c r="J192" s="7"/>
      <c r="K192" s="7"/>
      <c r="L192" s="7"/>
      <c r="M192" s="9"/>
    </row>
    <row r="193" spans="10:13" ht="15.75" customHeight="1">
      <c r="J193" s="7"/>
      <c r="K193" s="7"/>
      <c r="L193" s="7"/>
      <c r="M193" s="9"/>
    </row>
    <row r="194" spans="10:13" ht="15.75" customHeight="1">
      <c r="J194" s="7"/>
      <c r="K194" s="7"/>
      <c r="L194" s="7"/>
      <c r="M194" s="9"/>
    </row>
    <row r="195" spans="10:13" ht="15.75" customHeight="1">
      <c r="J195" s="7"/>
      <c r="K195" s="7"/>
      <c r="L195" s="7"/>
      <c r="M195" s="9"/>
    </row>
    <row r="196" spans="10:13" ht="15.75" customHeight="1">
      <c r="J196" s="7"/>
      <c r="K196" s="7"/>
      <c r="L196" s="7"/>
      <c r="M196" s="9"/>
    </row>
    <row r="197" spans="10:13" ht="15.75" customHeight="1">
      <c r="J197" s="7"/>
      <c r="K197" s="7"/>
      <c r="L197" s="7"/>
      <c r="M197" s="9"/>
    </row>
    <row r="198" spans="10:13" ht="15.75" customHeight="1">
      <c r="J198" s="7"/>
      <c r="K198" s="7"/>
      <c r="L198" s="7"/>
      <c r="M198" s="9"/>
    </row>
    <row r="199" spans="10:13" ht="15.75" customHeight="1">
      <c r="J199" s="7"/>
      <c r="K199" s="7"/>
      <c r="L199" s="7"/>
      <c r="M199" s="9"/>
    </row>
    <row r="200" spans="10:13" ht="15.75" customHeight="1">
      <c r="J200" s="7"/>
      <c r="K200" s="7"/>
      <c r="L200" s="7"/>
      <c r="M200" s="9"/>
    </row>
    <row r="201" spans="10:13" ht="15.75" customHeight="1">
      <c r="J201" s="7"/>
      <c r="K201" s="7"/>
      <c r="L201" s="7"/>
      <c r="M201" s="9"/>
    </row>
    <row r="202" spans="10:13" ht="15.75" customHeight="1">
      <c r="J202" s="7"/>
      <c r="K202" s="7"/>
      <c r="L202" s="7"/>
      <c r="M202" s="9"/>
    </row>
    <row r="203" spans="10:13" ht="15.75" customHeight="1">
      <c r="J203" s="7"/>
      <c r="K203" s="7"/>
      <c r="L203" s="7"/>
      <c r="M203" s="9"/>
    </row>
    <row r="204" spans="10:13" ht="15.75" customHeight="1">
      <c r="J204" s="7"/>
      <c r="K204" s="7"/>
      <c r="L204" s="7"/>
      <c r="M204" s="9"/>
    </row>
    <row r="205" spans="10:13" ht="15.75" customHeight="1">
      <c r="J205" s="7"/>
      <c r="K205" s="7"/>
      <c r="L205" s="7"/>
      <c r="M205" s="9"/>
    </row>
    <row r="206" spans="10:13" ht="15.75" customHeight="1">
      <c r="J206" s="7"/>
      <c r="K206" s="7"/>
      <c r="L206" s="7"/>
      <c r="M206" s="9"/>
    </row>
    <row r="207" spans="10:13" ht="15.75" customHeight="1">
      <c r="J207" s="7"/>
      <c r="K207" s="7"/>
      <c r="L207" s="7"/>
      <c r="M207" s="9"/>
    </row>
    <row r="208" spans="10:13" ht="15.75" customHeight="1">
      <c r="J208" s="7"/>
      <c r="K208" s="7"/>
      <c r="L208" s="7"/>
      <c r="M208" s="9"/>
    </row>
    <row r="209" spans="10:13" ht="15.75" customHeight="1">
      <c r="J209" s="7"/>
      <c r="K209" s="7"/>
      <c r="L209" s="7"/>
      <c r="M209" s="9"/>
    </row>
    <row r="210" spans="10:13" ht="15.75" customHeight="1">
      <c r="J210" s="7"/>
      <c r="K210" s="7"/>
      <c r="L210" s="7"/>
      <c r="M210" s="9"/>
    </row>
    <row r="211" spans="10:13" ht="15.75" customHeight="1">
      <c r="J211" s="7"/>
      <c r="K211" s="7"/>
      <c r="L211" s="7"/>
      <c r="M211" s="9"/>
    </row>
    <row r="212" spans="10:13" ht="15.75" customHeight="1">
      <c r="J212" s="7"/>
      <c r="K212" s="7"/>
      <c r="L212" s="7"/>
      <c r="M212" s="9"/>
    </row>
    <row r="213" spans="10:13" ht="15.75" customHeight="1">
      <c r="J213" s="7"/>
      <c r="K213" s="7"/>
      <c r="L213" s="7"/>
      <c r="M213" s="9"/>
    </row>
    <row r="214" spans="10:13" ht="15.75" customHeight="1">
      <c r="J214" s="7"/>
      <c r="K214" s="7"/>
      <c r="L214" s="7"/>
      <c r="M214" s="9"/>
    </row>
    <row r="215" spans="10:13" ht="15.75" customHeight="1">
      <c r="J215" s="7"/>
      <c r="K215" s="7"/>
      <c r="L215" s="7"/>
      <c r="M215" s="9"/>
    </row>
    <row r="216" spans="10:13" ht="15.75" customHeight="1">
      <c r="J216" s="7"/>
      <c r="K216" s="7"/>
      <c r="L216" s="7"/>
      <c r="M216" s="9"/>
    </row>
    <row r="217" spans="10:13" ht="15.75" customHeight="1">
      <c r="J217" s="7"/>
      <c r="K217" s="7"/>
      <c r="L217" s="7"/>
      <c r="M217" s="9"/>
    </row>
    <row r="218" spans="10:13" ht="15.75" customHeight="1">
      <c r="J218" s="7"/>
      <c r="K218" s="7"/>
      <c r="L218" s="7"/>
      <c r="M218" s="9"/>
    </row>
    <row r="219" spans="10:13" ht="15.75" customHeight="1">
      <c r="J219" s="7"/>
      <c r="K219" s="7"/>
      <c r="L219" s="7"/>
      <c r="M219" s="9"/>
    </row>
    <row r="220" spans="10:13" ht="15.75" customHeight="1">
      <c r="J220" s="7"/>
      <c r="K220" s="7"/>
      <c r="L220" s="7"/>
      <c r="M220" s="9"/>
    </row>
    <row r="221" spans="10:13" ht="15.75" customHeight="1">
      <c r="J221" s="7"/>
      <c r="K221" s="7"/>
      <c r="L221" s="7"/>
      <c r="M221" s="9"/>
    </row>
    <row r="222" spans="10:13" ht="15.75" customHeight="1">
      <c r="J222" s="7"/>
      <c r="K222" s="7"/>
      <c r="L222" s="7"/>
      <c r="M222" s="9"/>
    </row>
    <row r="223" spans="10:13" ht="15.75" customHeight="1">
      <c r="J223" s="7"/>
      <c r="K223" s="7"/>
      <c r="L223" s="7"/>
      <c r="M223" s="9"/>
    </row>
    <row r="224" spans="10:13" ht="15.75" customHeight="1">
      <c r="J224" s="7"/>
      <c r="K224" s="7"/>
      <c r="L224" s="7"/>
      <c r="M224" s="9"/>
    </row>
    <row r="225" spans="10:13" ht="15.75" customHeight="1">
      <c r="J225" s="7"/>
      <c r="K225" s="7"/>
      <c r="L225" s="7"/>
      <c r="M225" s="9"/>
    </row>
    <row r="226" spans="10:13" ht="15.75" customHeight="1">
      <c r="J226" s="7"/>
      <c r="K226" s="7"/>
      <c r="L226" s="7"/>
      <c r="M226" s="9"/>
    </row>
    <row r="227" spans="10:13" ht="15.75" customHeight="1">
      <c r="J227" s="7"/>
      <c r="K227" s="7"/>
      <c r="L227" s="7"/>
      <c r="M227" s="9"/>
    </row>
    <row r="228" spans="10:13" ht="15.75" customHeight="1">
      <c r="J228" s="7"/>
      <c r="K228" s="7"/>
      <c r="L228" s="7"/>
      <c r="M228" s="9"/>
    </row>
    <row r="229" spans="10:13" ht="15.75" customHeight="1">
      <c r="J229" s="7"/>
      <c r="K229" s="7"/>
      <c r="L229" s="7"/>
      <c r="M229" s="9"/>
    </row>
    <row r="230" spans="10:13" ht="15.75" customHeight="1">
      <c r="J230" s="7"/>
      <c r="K230" s="7"/>
      <c r="L230" s="7"/>
      <c r="M230" s="9"/>
    </row>
    <row r="231" spans="10:13" ht="15.75" customHeight="1">
      <c r="J231" s="7"/>
      <c r="K231" s="7"/>
      <c r="L231" s="7"/>
      <c r="M231" s="9"/>
    </row>
    <row r="232" spans="10:13" ht="15.75" customHeight="1">
      <c r="J232" s="7"/>
      <c r="K232" s="7"/>
      <c r="L232" s="7"/>
      <c r="M232" s="9"/>
    </row>
    <row r="233" spans="10:13" ht="15.75" customHeight="1">
      <c r="J233" s="7"/>
      <c r="K233" s="7"/>
      <c r="L233" s="7"/>
      <c r="M233" s="9"/>
    </row>
    <row r="234" spans="10:13" ht="15.75" customHeight="1">
      <c r="J234" s="7"/>
      <c r="K234" s="7"/>
      <c r="L234" s="7"/>
      <c r="M234" s="9"/>
    </row>
    <row r="235" spans="10:13" ht="15.75" customHeight="1">
      <c r="J235" s="7"/>
      <c r="K235" s="7"/>
      <c r="L235" s="7"/>
      <c r="M235" s="9"/>
    </row>
    <row r="236" spans="10:13" ht="15.75" customHeight="1">
      <c r="J236" s="7"/>
      <c r="K236" s="7"/>
      <c r="L236" s="7"/>
      <c r="M236" s="9"/>
    </row>
    <row r="237" spans="10:13" ht="15.75" customHeight="1">
      <c r="J237" s="7"/>
      <c r="K237" s="7"/>
      <c r="L237" s="7"/>
      <c r="M237" s="9"/>
    </row>
    <row r="238" spans="10:13" ht="15.75" customHeight="1">
      <c r="J238" s="7"/>
      <c r="K238" s="7"/>
      <c r="L238" s="7"/>
      <c r="M238" s="9"/>
    </row>
    <row r="239" spans="10:13" ht="15.75" customHeight="1"/>
    <row r="240" spans="10:1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J28:L28"/>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1000"/>
  <sheetViews>
    <sheetView workbookViewId="0">
      <pane ySplit="1" topLeftCell="A15" activePane="bottomLeft" state="frozen"/>
      <selection pane="bottomLeft" activeCell="C30" sqref="C30"/>
    </sheetView>
  </sheetViews>
  <sheetFormatPr defaultColWidth="12.5703125" defaultRowHeight="15" customHeight="1"/>
  <cols>
    <col min="1" max="1" width="12.5703125" customWidth="1"/>
    <col min="2" max="2" width="9.42578125" customWidth="1"/>
    <col min="3" max="3" width="12.140625" customWidth="1"/>
    <col min="4" max="4" width="12.5703125" customWidth="1"/>
    <col min="5" max="5" width="12.140625" customWidth="1"/>
    <col min="6" max="6" width="12.5703125" customWidth="1"/>
  </cols>
  <sheetData>
    <row r="1" spans="1:5" ht="69.75" customHeight="1">
      <c r="A1" s="26" t="s">
        <v>0</v>
      </c>
      <c r="B1" s="26" t="s">
        <v>62</v>
      </c>
      <c r="C1" s="27" t="s">
        <v>10</v>
      </c>
      <c r="D1" s="28" t="s">
        <v>11</v>
      </c>
      <c r="E1" s="29" t="s">
        <v>12</v>
      </c>
    </row>
    <row r="2" spans="1:5" ht="15.75" customHeight="1">
      <c r="A2" s="30" t="s">
        <v>18</v>
      </c>
      <c r="B2" s="30">
        <v>32</v>
      </c>
      <c r="C2" s="31">
        <v>19805.28</v>
      </c>
      <c r="D2" s="31">
        <v>25774.45</v>
      </c>
      <c r="E2" s="32"/>
    </row>
    <row r="3" spans="1:5" ht="15.75" customHeight="1">
      <c r="A3" s="33" t="s">
        <v>22</v>
      </c>
      <c r="B3" s="33">
        <v>14</v>
      </c>
      <c r="C3" s="34">
        <v>5909</v>
      </c>
      <c r="D3" s="34">
        <v>4960.5</v>
      </c>
      <c r="E3" s="35">
        <f t="shared" ref="E3:E22" si="0">C3/B3</f>
        <v>422.07142857142856</v>
      </c>
    </row>
    <row r="4" spans="1:5" ht="15.75" customHeight="1">
      <c r="A4" s="30" t="s">
        <v>25</v>
      </c>
      <c r="B4" s="30">
        <v>30</v>
      </c>
      <c r="C4" s="31">
        <v>10458.5</v>
      </c>
      <c r="D4" s="31">
        <v>9865.99</v>
      </c>
      <c r="E4" s="35">
        <f t="shared" si="0"/>
        <v>348.61666666666667</v>
      </c>
    </row>
    <row r="5" spans="1:5" ht="15.75" customHeight="1">
      <c r="A5" s="33" t="s">
        <v>27</v>
      </c>
      <c r="B5" s="33">
        <v>22</v>
      </c>
      <c r="C5" s="36">
        <f>5468.15+5117.75</f>
        <v>10585.9</v>
      </c>
      <c r="D5" s="36">
        <v>6818.5</v>
      </c>
      <c r="E5" s="35">
        <f t="shared" si="0"/>
        <v>481.17727272727274</v>
      </c>
    </row>
    <row r="6" spans="1:5" ht="15.75" customHeight="1">
      <c r="A6" s="30" t="s">
        <v>29</v>
      </c>
      <c r="B6" s="30">
        <v>13</v>
      </c>
      <c r="C6" s="31">
        <v>7859.4</v>
      </c>
      <c r="D6" s="31">
        <v>5930.97</v>
      </c>
      <c r="E6" s="35">
        <f t="shared" si="0"/>
        <v>604.56923076923078</v>
      </c>
    </row>
    <row r="7" spans="1:5" ht="15.75" customHeight="1">
      <c r="A7" s="33" t="s">
        <v>31</v>
      </c>
      <c r="B7" s="33">
        <v>35</v>
      </c>
      <c r="C7" s="36">
        <v>18950.330000000002</v>
      </c>
      <c r="D7" s="36">
        <v>9336.5</v>
      </c>
      <c r="E7" s="35">
        <f t="shared" si="0"/>
        <v>541.4380000000001</v>
      </c>
    </row>
    <row r="8" spans="1:5" ht="15.75" customHeight="1">
      <c r="A8" s="30" t="s">
        <v>32</v>
      </c>
      <c r="B8" s="30">
        <v>34</v>
      </c>
      <c r="C8" s="31">
        <v>15250.33</v>
      </c>
      <c r="D8" s="31">
        <v>14983.5</v>
      </c>
      <c r="E8" s="35">
        <f t="shared" si="0"/>
        <v>448.53911764705884</v>
      </c>
    </row>
    <row r="9" spans="1:5" ht="15.75" customHeight="1">
      <c r="A9" s="33" t="s">
        <v>33</v>
      </c>
      <c r="B9" s="33">
        <v>14</v>
      </c>
      <c r="C9" s="36">
        <v>3032.82</v>
      </c>
      <c r="D9" s="36">
        <v>1907.82</v>
      </c>
      <c r="E9" s="35">
        <f t="shared" si="0"/>
        <v>216.63000000000002</v>
      </c>
    </row>
    <row r="10" spans="1:5" ht="15.75" customHeight="1">
      <c r="A10" s="30" t="s">
        <v>34</v>
      </c>
      <c r="B10" s="30">
        <v>30</v>
      </c>
      <c r="C10" s="31">
        <v>6134.85</v>
      </c>
      <c r="D10" s="31">
        <v>2428.65</v>
      </c>
      <c r="E10" s="35">
        <f t="shared" si="0"/>
        <v>204.495</v>
      </c>
    </row>
    <row r="11" spans="1:5" ht="15.75" customHeight="1">
      <c r="A11" s="33" t="s">
        <v>35</v>
      </c>
      <c r="B11" s="33">
        <v>25</v>
      </c>
      <c r="C11" s="34">
        <v>7180.25</v>
      </c>
      <c r="D11" s="34">
        <v>3407.5</v>
      </c>
      <c r="E11" s="35">
        <f t="shared" si="0"/>
        <v>287.20999999999998</v>
      </c>
    </row>
    <row r="12" spans="1:5" ht="15.75" customHeight="1">
      <c r="A12" s="30" t="s">
        <v>36</v>
      </c>
      <c r="B12" s="30">
        <v>25</v>
      </c>
      <c r="C12" s="37">
        <v>4000</v>
      </c>
      <c r="D12" s="37">
        <v>4000</v>
      </c>
      <c r="E12" s="35">
        <f t="shared" si="0"/>
        <v>160</v>
      </c>
    </row>
    <row r="13" spans="1:5" ht="15.75" customHeight="1">
      <c r="A13" s="33" t="s">
        <v>38</v>
      </c>
      <c r="B13" s="33">
        <v>39</v>
      </c>
      <c r="C13" s="34">
        <v>17431</v>
      </c>
      <c r="D13" s="34">
        <v>4895</v>
      </c>
      <c r="E13" s="35">
        <f t="shared" si="0"/>
        <v>446.94871794871796</v>
      </c>
    </row>
    <row r="14" spans="1:5" ht="15.75" customHeight="1">
      <c r="A14" s="30" t="s">
        <v>39</v>
      </c>
      <c r="B14" s="30">
        <v>31</v>
      </c>
      <c r="C14" s="37">
        <v>12350.16</v>
      </c>
      <c r="D14" s="37">
        <v>1492.29</v>
      </c>
      <c r="E14" s="35">
        <f t="shared" si="0"/>
        <v>398.39225806451611</v>
      </c>
    </row>
    <row r="15" spans="1:5" ht="15.75" customHeight="1">
      <c r="A15" s="33" t="s">
        <v>40</v>
      </c>
      <c r="B15" s="33">
        <v>35</v>
      </c>
      <c r="C15" s="34">
        <v>10496.18</v>
      </c>
      <c r="D15" s="34">
        <v>612.79</v>
      </c>
      <c r="E15" s="35">
        <f t="shared" si="0"/>
        <v>299.89085714285716</v>
      </c>
    </row>
    <row r="16" spans="1:5" ht="15.75" customHeight="1">
      <c r="A16" s="30" t="s">
        <v>42</v>
      </c>
      <c r="B16" s="30">
        <v>15</v>
      </c>
      <c r="C16" s="37">
        <v>17777.36</v>
      </c>
      <c r="D16" s="37">
        <v>2573.5</v>
      </c>
      <c r="E16" s="35">
        <f t="shared" si="0"/>
        <v>1185.1573333333333</v>
      </c>
    </row>
    <row r="17" spans="1:6" ht="15.75" customHeight="1">
      <c r="A17" s="33" t="s">
        <v>43</v>
      </c>
      <c r="B17" s="33">
        <v>86</v>
      </c>
      <c r="C17" s="34">
        <v>15221.5</v>
      </c>
      <c r="D17" s="34">
        <v>1146</v>
      </c>
      <c r="E17" s="35">
        <f t="shared" si="0"/>
        <v>176.99418604651163</v>
      </c>
    </row>
    <row r="18" spans="1:6" ht="15.75" customHeight="1">
      <c r="A18" s="30" t="s">
        <v>44</v>
      </c>
      <c r="B18" s="30">
        <v>12</v>
      </c>
      <c r="C18" s="37">
        <v>1593</v>
      </c>
      <c r="D18" s="37">
        <v>353</v>
      </c>
      <c r="E18" s="35">
        <f t="shared" si="0"/>
        <v>132.75</v>
      </c>
    </row>
    <row r="19" spans="1:6" ht="15.75" customHeight="1">
      <c r="A19" s="33" t="s">
        <v>45</v>
      </c>
      <c r="B19" s="33">
        <v>23</v>
      </c>
      <c r="C19" s="34">
        <v>9881</v>
      </c>
      <c r="D19" s="34">
        <v>14959</v>
      </c>
      <c r="E19" s="35">
        <f t="shared" si="0"/>
        <v>429.60869565217394</v>
      </c>
    </row>
    <row r="20" spans="1:6" ht="15.75" customHeight="1">
      <c r="A20" s="30" t="s">
        <v>47</v>
      </c>
      <c r="B20" s="30">
        <v>21</v>
      </c>
      <c r="C20" s="37">
        <v>13518</v>
      </c>
      <c r="D20" s="37">
        <v>20717.96</v>
      </c>
      <c r="E20" s="35">
        <f t="shared" si="0"/>
        <v>643.71428571428567</v>
      </c>
    </row>
    <row r="21" spans="1:6" ht="15.75" customHeight="1">
      <c r="A21" s="33" t="s">
        <v>48</v>
      </c>
      <c r="B21" s="33">
        <v>40</v>
      </c>
      <c r="C21" s="34">
        <v>11994.27</v>
      </c>
      <c r="D21" s="34">
        <v>15069.7</v>
      </c>
      <c r="E21" s="35">
        <f t="shared" si="0"/>
        <v>299.85675000000003</v>
      </c>
    </row>
    <row r="22" spans="1:6" ht="15.75" customHeight="1">
      <c r="A22" s="30" t="s">
        <v>50</v>
      </c>
      <c r="B22" s="30">
        <v>14</v>
      </c>
      <c r="C22" s="37">
        <v>9825</v>
      </c>
      <c r="D22" s="37">
        <v>9825</v>
      </c>
      <c r="E22" s="35">
        <f t="shared" si="0"/>
        <v>701.78571428571433</v>
      </c>
    </row>
    <row r="23" spans="1:6" ht="15.75" customHeight="1">
      <c r="A23" s="33" t="s">
        <v>53</v>
      </c>
      <c r="B23" s="33">
        <v>14</v>
      </c>
      <c r="C23" s="34">
        <v>6764.25</v>
      </c>
      <c r="D23" s="34">
        <v>2365.75</v>
      </c>
      <c r="E23" s="32">
        <v>483.16</v>
      </c>
    </row>
    <row r="24" spans="1:6" ht="15.75" customHeight="1">
      <c r="A24" s="30" t="s">
        <v>54</v>
      </c>
      <c r="B24" s="30">
        <v>15</v>
      </c>
      <c r="C24" s="37">
        <v>6373.25</v>
      </c>
      <c r="D24" s="37">
        <v>3298.75</v>
      </c>
      <c r="E24" s="32">
        <v>424.88</v>
      </c>
    </row>
    <row r="25" spans="1:6" ht="15.75" customHeight="1">
      <c r="A25" s="33" t="s">
        <v>56</v>
      </c>
      <c r="B25" s="33">
        <v>70</v>
      </c>
      <c r="C25" s="34">
        <v>32456</v>
      </c>
      <c r="D25" s="34">
        <v>17532.5</v>
      </c>
      <c r="E25" s="32">
        <v>463.66</v>
      </c>
    </row>
    <row r="26" spans="1:6" ht="15.75" customHeight="1">
      <c r="A26" s="30" t="s">
        <v>57</v>
      </c>
      <c r="B26" s="30">
        <v>2</v>
      </c>
      <c r="C26" s="37"/>
      <c r="D26" s="37"/>
      <c r="F26" s="32" t="s">
        <v>59</v>
      </c>
    </row>
    <row r="27" spans="1:6" ht="15.75" customHeight="1">
      <c r="B27" s="39">
        <f>SUM(B2:B26)</f>
        <v>691</v>
      </c>
      <c r="C27" s="38">
        <f>SUM(C2:C26)</f>
        <v>274847.63</v>
      </c>
      <c r="D27" s="38">
        <f>SUM(D2:D26)</f>
        <v>184255.62</v>
      </c>
    </row>
    <row r="28" spans="1:6" ht="15.75" customHeight="1"/>
    <row r="29" spans="1:6" ht="15.75" customHeight="1">
      <c r="C29" s="38">
        <f>C27/B27</f>
        <v>397.7534442836469</v>
      </c>
    </row>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054062d-ff49-45ea-8581-24872d8d3652" xsi:nil="true"/>
    <lcf76f155ced4ddcb4097134ff3c332f xmlns="33734760-6b03-432e-84b7-4ed6a61e950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B8C97F39743A4B9C598F8AFF8C4D45" ma:contentTypeVersion="14" ma:contentTypeDescription="Create a new document." ma:contentTypeScope="" ma:versionID="655415328ef8f3361e55ed12a9f342b2">
  <xsd:schema xmlns:xsd="http://www.w3.org/2001/XMLSchema" xmlns:xs="http://www.w3.org/2001/XMLSchema" xmlns:p="http://schemas.microsoft.com/office/2006/metadata/properties" xmlns:ns2="33734760-6b03-432e-84b7-4ed6a61e9504" xmlns:ns3="6054062d-ff49-45ea-8581-24872d8d3652" targetNamespace="http://schemas.microsoft.com/office/2006/metadata/properties" ma:root="true" ma:fieldsID="5a656a84b2a898bbe8cf3568ba3108ff" ns2:_="" ns3:_="">
    <xsd:import namespace="33734760-6b03-432e-84b7-4ed6a61e9504"/>
    <xsd:import namespace="6054062d-ff49-45ea-8581-24872d8d365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34760-6b03-432e-84b7-4ed6a61e95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8593d89-eaca-4e69-8bc1-af8552ccee1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4062d-ff49-45ea-8581-24872d8d365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a24b071-d305-4540-b195-096d61d52076}" ma:internalName="TaxCatchAll" ma:showField="CatchAllData" ma:web="6054062d-ff49-45ea-8581-24872d8d36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A99A06-D7E1-44AE-8951-FFA5E776253F}"/>
</file>

<file path=customXml/itemProps2.xml><?xml version="1.0" encoding="utf-8"?>
<ds:datastoreItem xmlns:ds="http://schemas.openxmlformats.org/officeDocument/2006/customXml" ds:itemID="{A95D385F-3235-43B2-B62C-C5381B33AF09}"/>
</file>

<file path=customXml/itemProps3.xml><?xml version="1.0" encoding="utf-8"?>
<ds:datastoreItem xmlns:ds="http://schemas.openxmlformats.org/officeDocument/2006/customXml" ds:itemID="{CBF25E2A-8E16-4268-9BFA-FA37FE187B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Ana Lockwood</cp:lastModifiedBy>
  <cp:revision/>
  <dcterms:created xsi:type="dcterms:W3CDTF">2025-03-07T02:19:37Z</dcterms:created>
  <dcterms:modified xsi:type="dcterms:W3CDTF">2025-03-11T17:45:16Z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0x010100F4B8C97F39743A4B9C598F8AFF8C4D45</vt:lpwstr>
  </property>
  <property fmtid="{D5CDD505-2E9C-101B-9397-08002B2CF9AE}" pid="3" name="MediaServiceImageTags">
    <vt:lpwstr/>
  </property>
</Properties>
</file>