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Y27 Budget Projection" sheetId="1" r:id="rId4"/>
  </sheets>
  <definedNames>
    <definedName name="Current_Teachers_Salary_Schedule__2005_2006">#REF!</definedName>
    <definedName name="TeachersFY11">#REF!</definedName>
    <definedName name="DegreeList">#REF!</definedName>
    <definedName hidden="1" localSheetId="0" name="_xlnm._FilterDatabase">'FY27 Budget Projection'!$A$4:$G$403</definedName>
  </definedNames>
  <calcPr/>
  <extLst>
    <ext uri="GoogleSheetsCustomDataVersion2">
      <go:sheetsCustomData xmlns:go="http://customooxmlschemas.google.com/" r:id="rId5" roundtripDataChecksum="SQsIyYCB3jc8OnI4WhKtImIIHlajlIwV2zfbyuRmNQc="/>
    </ext>
  </extLst>
</workbook>
</file>

<file path=xl/sharedStrings.xml><?xml version="1.0" encoding="utf-8"?>
<sst xmlns="http://schemas.openxmlformats.org/spreadsheetml/2006/main" count="603" uniqueCount="390">
  <si>
    <t xml:space="preserve">LUNENBURG PUBLIC SCHOOLS </t>
  </si>
  <si>
    <t xml:space="preserve">FY27 PROPOSED BUDGET </t>
  </si>
  <si>
    <t>FY23</t>
  </si>
  <si>
    <t xml:space="preserve">FY24 </t>
  </si>
  <si>
    <t>FY25</t>
  </si>
  <si>
    <t>FY26</t>
  </si>
  <si>
    <t>FY27</t>
  </si>
  <si>
    <t>DISTRICT EXPENSES</t>
  </si>
  <si>
    <t>ACTUALS</t>
  </si>
  <si>
    <t>FINAL BUDGET</t>
  </si>
  <si>
    <t>Proposed</t>
  </si>
  <si>
    <t>% change</t>
  </si>
  <si>
    <t>DESCRIPTION, EXPENSES</t>
  </si>
  <si>
    <t xml:space="preserve">1110 - School Committee </t>
  </si>
  <si>
    <t>Staff Orientation Expenses</t>
  </si>
  <si>
    <t>-</t>
  </si>
  <si>
    <t>Dues/Meetings</t>
  </si>
  <si>
    <t>Classified Ads</t>
  </si>
  <si>
    <t>School Committee Gen Supplies</t>
  </si>
  <si>
    <t xml:space="preserve">1210 - Superintendent Office </t>
  </si>
  <si>
    <t>Postage - System Wide</t>
  </si>
  <si>
    <t>Supt. General Supplies</t>
  </si>
  <si>
    <t xml:space="preserve">1410 - Business Office </t>
  </si>
  <si>
    <t>Business Office/Contracted Services</t>
  </si>
  <si>
    <t>Admin Contr'd Technology Support (TSA)</t>
  </si>
  <si>
    <t>Business Office General Supplies</t>
  </si>
  <si>
    <t xml:space="preserve">1430 - Legal  </t>
  </si>
  <si>
    <t>School Committee Legal Expenses</t>
  </si>
  <si>
    <t>1450 - Info Management &amp; Tech Expense</t>
  </si>
  <si>
    <t>Admin Tech Contracted Services</t>
  </si>
  <si>
    <t>Admin Tech General Supplies</t>
  </si>
  <si>
    <t>2000 - Instructional Services</t>
  </si>
  <si>
    <t>Mileage District  Reimbursements</t>
  </si>
  <si>
    <t xml:space="preserve">2110 - Special Education  </t>
  </si>
  <si>
    <t>Special Ed Genrl Office Suppls</t>
  </si>
  <si>
    <t>Special Ed Legal Services</t>
  </si>
  <si>
    <t>Specl Ed Computer Contracted Services</t>
  </si>
  <si>
    <t>Specl Ed Collabrtv Admin Fees</t>
  </si>
  <si>
    <t>Special Ed Travel Expenses</t>
  </si>
  <si>
    <t>ELL General Supplies</t>
  </si>
  <si>
    <t>504 Program General Supplies</t>
  </si>
  <si>
    <t>ACE General Supplies</t>
  </si>
  <si>
    <t xml:space="preserve">2110 - System Curriculum Adop </t>
  </si>
  <si>
    <t>Curriculum Adoption/System</t>
  </si>
  <si>
    <t>Curriculum Adoption</t>
  </si>
  <si>
    <t>District Wide Curriculum Materials</t>
  </si>
  <si>
    <t xml:space="preserve">2210 - P.S. Principals Office  </t>
  </si>
  <si>
    <t>P.S. Office Supplies &amp; Matrls</t>
  </si>
  <si>
    <t xml:space="preserve">2210 - E.S. Principals Office </t>
  </si>
  <si>
    <t>E.S. Office Supplies &amp; Matrls</t>
  </si>
  <si>
    <t xml:space="preserve">2210 - M.S. Principals Office </t>
  </si>
  <si>
    <t>M.S. Office Supplies &amp; Matrls</t>
  </si>
  <si>
    <t xml:space="preserve">2210 - H.S. Principals Office </t>
  </si>
  <si>
    <t>H.S. Office Supplies &amp; Matrls</t>
  </si>
  <si>
    <t>H.S. Graduation Expenses</t>
  </si>
  <si>
    <t>H.S. Accreditation</t>
  </si>
  <si>
    <t>H.S. Memberships</t>
  </si>
  <si>
    <t>2310 - Tutoring Cont. Ser.</t>
  </si>
  <si>
    <t>Special Ed Hospital Tutoring</t>
  </si>
  <si>
    <t>Spcl Ed Contrtd Related Services</t>
  </si>
  <si>
    <t>Special Ed Contrctd Evaluations</t>
  </si>
  <si>
    <t xml:space="preserve">2357 - Professional Dev </t>
  </si>
  <si>
    <t>Prof Development - H.S.</t>
  </si>
  <si>
    <t>Prof Development - System Expenses</t>
  </si>
  <si>
    <t>2410 - H.S. Textbooks</t>
  </si>
  <si>
    <t>H.S. English Textbooks</t>
  </si>
  <si>
    <t>H.S. World Language Textbooks</t>
  </si>
  <si>
    <t xml:space="preserve">SCIENCE TEXTBOOKS             </t>
  </si>
  <si>
    <t>MATH TEXTBOOKS</t>
  </si>
  <si>
    <t>2415 - P.S. Other Instr. Materials</t>
  </si>
  <si>
    <t>P.S. Art Supplies</t>
  </si>
  <si>
    <t>P.S. Workbooks</t>
  </si>
  <si>
    <t>P.S. Reading Supplies</t>
  </si>
  <si>
    <t>P.S. Math Supplies</t>
  </si>
  <si>
    <t>P.S. Library Periodicals</t>
  </si>
  <si>
    <t>P.S. Library Expenses</t>
  </si>
  <si>
    <t xml:space="preserve">LIBRARY BOOKS                 </t>
  </si>
  <si>
    <t>P.S. Special Education Instr. Materials</t>
  </si>
  <si>
    <t>2415 - E.S. Other Instr. Materials</t>
  </si>
  <si>
    <t>E.S. Workbooks</t>
  </si>
  <si>
    <t>E.S. Reading Supplies</t>
  </si>
  <si>
    <t>E.S. Math Supplies</t>
  </si>
  <si>
    <t>E.S. Social Studies</t>
  </si>
  <si>
    <t>E.S. Art Supplies</t>
  </si>
  <si>
    <t xml:space="preserve">PERIODICALS                   </t>
  </si>
  <si>
    <t>E.S. Library Expenses</t>
  </si>
  <si>
    <t>E.S. Audio Visual/ Technology Supplies</t>
  </si>
  <si>
    <t>E.S. Special Education Instr. Materials</t>
  </si>
  <si>
    <t>E.S. Music</t>
  </si>
  <si>
    <t>2415 - M.S. Other Instr. Materials</t>
  </si>
  <si>
    <t>M.S. Workbooks</t>
  </si>
  <si>
    <t>M.S. ELA Supplies</t>
  </si>
  <si>
    <t>M.S. Math Supplies</t>
  </si>
  <si>
    <t>M.S. Social Studies</t>
  </si>
  <si>
    <t>M.S. Art Supplies</t>
  </si>
  <si>
    <t>M.S. Regrs Academic Achievemnt</t>
  </si>
  <si>
    <t>M.S. Health Supplies</t>
  </si>
  <si>
    <t>M.S. Periodicals</t>
  </si>
  <si>
    <t>M.S. Library Expenses</t>
  </si>
  <si>
    <t>M.S. Special Education Instr. Materials</t>
  </si>
  <si>
    <t>2415 - H.S. Other Instr. Materials</t>
  </si>
  <si>
    <t>H.S. English Periodicals</t>
  </si>
  <si>
    <t xml:space="preserve">H.S. English Supplies </t>
  </si>
  <si>
    <t>H.S. Math Dues &amp; Fees</t>
  </si>
  <si>
    <t>H.S. Math Supplies</t>
  </si>
  <si>
    <t>H.S. Social Studies Supplies</t>
  </si>
  <si>
    <t>H.S. World Lang Testing Matrl</t>
  </si>
  <si>
    <t>H.S. World Language Supplies</t>
  </si>
  <si>
    <t>H.S. Art Supplies</t>
  </si>
  <si>
    <t>H.S. Health &amp; Human Dev. Suppl</t>
  </si>
  <si>
    <t>H.S. Health Periodicals</t>
  </si>
  <si>
    <t>H.S. Library Expenses</t>
  </si>
  <si>
    <t>H.S. Audio Visual Supplies (Library)</t>
  </si>
  <si>
    <t>H.S. Foreign Language A.V.</t>
  </si>
  <si>
    <t>H.S. Special Education Instr. Materials</t>
  </si>
  <si>
    <t>2420 - P.S. Instr. Equipment</t>
  </si>
  <si>
    <t>P.S. Science Supplies (includes STEM)</t>
  </si>
  <si>
    <t xml:space="preserve">PHYSICAL ED SUPPLIES          </t>
  </si>
  <si>
    <t xml:space="preserve">BAND/MUSIC SUPPLIES           </t>
  </si>
  <si>
    <t>2420 - E.S. Instr.l Equipment</t>
  </si>
  <si>
    <t>E.S. Science Supplies (includes STEM)</t>
  </si>
  <si>
    <t>2420 - M.S. Instr.Equipment</t>
  </si>
  <si>
    <t>M.S. Science Supplies</t>
  </si>
  <si>
    <t>M.S. Tech Ed Supplies</t>
  </si>
  <si>
    <t>M.S. Band/Music Supplies</t>
  </si>
  <si>
    <t>2420 - H.S. Instr. Equipment</t>
  </si>
  <si>
    <t>H.S. Science Supplies</t>
  </si>
  <si>
    <t>H.S. Technology/Industrial Arts Supplies</t>
  </si>
  <si>
    <t>H.S. Band/Music Dues and Fees</t>
  </si>
  <si>
    <t xml:space="preserve">MUSIC MARCHING BAND           </t>
  </si>
  <si>
    <t xml:space="preserve">MUSIC EQUIPMENT               </t>
  </si>
  <si>
    <t>2430 - General School Supplies</t>
  </si>
  <si>
    <t>P.S. General School Supplies</t>
  </si>
  <si>
    <t>E.S. General School Supplies</t>
  </si>
  <si>
    <t>M.S. General School Supplies</t>
  </si>
  <si>
    <t>H.S. General School Supplies</t>
  </si>
  <si>
    <t>Spcl Ed General School Supplies</t>
  </si>
  <si>
    <t>2440 - Other Instr.Services</t>
  </si>
  <si>
    <t>M.S. Band/Music Transportation</t>
  </si>
  <si>
    <t>H.S. Band/Music Transportation</t>
  </si>
  <si>
    <t>2451 - Instructional Tech.</t>
  </si>
  <si>
    <t>P.S. Computer Contractual Services</t>
  </si>
  <si>
    <t>E.S. Computer Contractual Services</t>
  </si>
  <si>
    <t>M.S. Computer Contractual Services</t>
  </si>
  <si>
    <t>H.S. Computer Contractual Services</t>
  </si>
  <si>
    <t>P.S. Computer Supplies</t>
  </si>
  <si>
    <t>Computer Supplies/District Wide</t>
  </si>
  <si>
    <t>Computer Contractual Services / District Wide</t>
  </si>
  <si>
    <t>2710 - Guidance Exp.</t>
  </si>
  <si>
    <t>P.S. Guidance Supplies</t>
  </si>
  <si>
    <t>E.S. Guidance Supplies</t>
  </si>
  <si>
    <t>M.S. Guidance Supplies</t>
  </si>
  <si>
    <t>H.S. Guidance Supplies</t>
  </si>
  <si>
    <t>H.S. Lease of Guidance Software</t>
  </si>
  <si>
    <t>2800 - Psych. Services</t>
  </si>
  <si>
    <t>Psychological Testing/Supplies</t>
  </si>
  <si>
    <t>3200 - Medical/Health Ser.</t>
  </si>
  <si>
    <t>School Physician</t>
  </si>
  <si>
    <t>Nurses Office Supplies/System</t>
  </si>
  <si>
    <t>Nurses Travel &amp; Dues/System</t>
  </si>
  <si>
    <t xml:space="preserve"> </t>
  </si>
  <si>
    <t>Nurses Purchased Services / System</t>
  </si>
  <si>
    <t>3300 - Student Transportation</t>
  </si>
  <si>
    <t>General Education Transportation</t>
  </si>
  <si>
    <t>Special Education Transportation - System</t>
  </si>
  <si>
    <t>3510 - Athletic Expenses</t>
  </si>
  <si>
    <t>Athletic Transportation</t>
  </si>
  <si>
    <t>Athletic Insurance</t>
  </si>
  <si>
    <t>Athletic Dues &amp; Fees</t>
  </si>
  <si>
    <t xml:space="preserve">ATHLETIC OFFICIALS            </t>
  </si>
  <si>
    <t>Athletic Equipment/Reconditioning</t>
  </si>
  <si>
    <t xml:space="preserve">REPLACEMENT OF UNIFORMS       </t>
  </si>
  <si>
    <t>Athletic New Equipment</t>
  </si>
  <si>
    <t>4110 - Cust. Supplies - System</t>
  </si>
  <si>
    <t>Custodial Supplies/System</t>
  </si>
  <si>
    <t xml:space="preserve">4120 - Heating of Buildings </t>
  </si>
  <si>
    <t>Fuel Oil/Heating Charges</t>
  </si>
  <si>
    <t>Natural Gas/Heating Charges</t>
  </si>
  <si>
    <t>4130 - Utility Services</t>
  </si>
  <si>
    <t>Dumping Fees/Sewerage</t>
  </si>
  <si>
    <t>Electricity/System</t>
  </si>
  <si>
    <t>Trash Removal/System</t>
  </si>
  <si>
    <t>Telephone/System</t>
  </si>
  <si>
    <t>Water Consumption/System</t>
  </si>
  <si>
    <t>Telephone Maintenance/System</t>
  </si>
  <si>
    <t>4210 - Maint. of Grounds</t>
  </si>
  <si>
    <t xml:space="preserve">Maint. of Grounds/Contrctd Serv          </t>
  </si>
  <si>
    <t>Maint of Grounds Supplies/System</t>
  </si>
  <si>
    <t>4220 - Maint. of Buildings</t>
  </si>
  <si>
    <t>Maint. of Buildings/Contracted Services</t>
  </si>
  <si>
    <t>Maint. of Bldg Supplies/System</t>
  </si>
  <si>
    <t xml:space="preserve">Emergency Expenditures </t>
  </si>
  <si>
    <t>P.S. Repair Office Machines</t>
  </si>
  <si>
    <t>4230 - M.S. Repairs</t>
  </si>
  <si>
    <t>M.S. Repair Music Equipment</t>
  </si>
  <si>
    <t>4230 - H.S. Repairs</t>
  </si>
  <si>
    <t xml:space="preserve">REPAIR SCIENCE EQUIPMENT      </t>
  </si>
  <si>
    <t>H.S. Repair P.E. Equipment</t>
  </si>
  <si>
    <t>H.S. Repair Music Equipment</t>
  </si>
  <si>
    <t>4230 - Maintenance Repairs</t>
  </si>
  <si>
    <t>Vehicle Maintenance/Repairs</t>
  </si>
  <si>
    <t>Fire Safety/Furniture Repair</t>
  </si>
  <si>
    <t>Repair of Equip/Maintenance</t>
  </si>
  <si>
    <t>Computer MTC / Repair System</t>
  </si>
  <si>
    <t>4400 - Networking / Telecommunications</t>
  </si>
  <si>
    <t>Networking Contracted Service</t>
  </si>
  <si>
    <t xml:space="preserve">GENERAL SUPPLIES              </t>
  </si>
  <si>
    <t>5200 - Insurance Programs</t>
  </si>
  <si>
    <t xml:space="preserve">Health Insurance </t>
  </si>
  <si>
    <t>Unemployment Compensation</t>
  </si>
  <si>
    <t>7300 - Acquisition/Improvement Equipment</t>
  </si>
  <si>
    <t xml:space="preserve">E.S. NEW FURNITURE/EQUIPMENT       </t>
  </si>
  <si>
    <t xml:space="preserve">P.S. NEW FURNITURE/EQUIPMENT       </t>
  </si>
  <si>
    <t>Special Ed Equipment</t>
  </si>
  <si>
    <t>New Equipment/System Maint.</t>
  </si>
  <si>
    <t>Capital Improvement - Maint.</t>
  </si>
  <si>
    <t>7400 - Replace Equipment</t>
  </si>
  <si>
    <t>EQUIPMENT, Maint &amp; Lease</t>
  </si>
  <si>
    <t xml:space="preserve">COMPUTERS - Purchase &amp; Lease          </t>
  </si>
  <si>
    <t>9300 - Private Tuitions</t>
  </si>
  <si>
    <t>Special Ed Tuitions/Private</t>
  </si>
  <si>
    <t>9400 - Collaborative Tuitions</t>
  </si>
  <si>
    <t>Collaborative Tuitions</t>
  </si>
  <si>
    <t>TOTAL EXPENSES</t>
  </si>
  <si>
    <t>DISTRICT SALARIES</t>
  </si>
  <si>
    <t>1210 - Superintendent Office Salaries</t>
  </si>
  <si>
    <t>Superintendent</t>
  </si>
  <si>
    <t>Executive Secretaries/Supt.</t>
  </si>
  <si>
    <t>Remote Coordinator</t>
  </si>
  <si>
    <t>Overtime</t>
  </si>
  <si>
    <t>1230-District Wide Administration</t>
  </si>
  <si>
    <t>Transition/Leadership Team</t>
  </si>
  <si>
    <t>1410 - Business Office Salaries</t>
  </si>
  <si>
    <t>Business Manager</t>
  </si>
  <si>
    <t>Business Office/Clerical</t>
  </si>
  <si>
    <t>1420 - Human Resources Salaries</t>
  </si>
  <si>
    <t>Human Resource Director</t>
  </si>
  <si>
    <t>Human Resource Specialist</t>
  </si>
  <si>
    <t>1450 - Administrative Technology</t>
  </si>
  <si>
    <t>Technology Personnel</t>
  </si>
  <si>
    <t>Webmaster Stipends/Tech Support</t>
  </si>
  <si>
    <t>2110 - Curriculum/Spec Ed Directors</t>
  </si>
  <si>
    <t>Student Services Coordinator (Spec Ed)</t>
  </si>
  <si>
    <t>Instructional Services Director (Curriculum)</t>
  </si>
  <si>
    <t>CCLT and CCL</t>
  </si>
  <si>
    <t>2110 - Special Education Clerical</t>
  </si>
  <si>
    <t>Special Ed Clerical</t>
  </si>
  <si>
    <t>SALARIES CLERICAL</t>
  </si>
  <si>
    <t>2210 - P.S. Principal Office Salaries</t>
  </si>
  <si>
    <t>P.S. Principal/Asst. Prin.</t>
  </si>
  <si>
    <t>P.S. Administrative Secretary</t>
  </si>
  <si>
    <t>P.S. Clerk Typist</t>
  </si>
  <si>
    <t>P.S. Secretarial Overtime</t>
  </si>
  <si>
    <t>2210 - E.S. Principal Office Salaries</t>
  </si>
  <si>
    <t>E.S. Principal/Asst. Prin.</t>
  </si>
  <si>
    <t>E.S. Administrative Secretary</t>
  </si>
  <si>
    <t>E.S. Clerk Typist</t>
  </si>
  <si>
    <t>E.S. Secretarial Overtime</t>
  </si>
  <si>
    <t>2210 - Middle School Principal Office Salaries</t>
  </si>
  <si>
    <t>M.S. Principal/Asst. Prin.</t>
  </si>
  <si>
    <t>M.S. Adminstrative Secretary</t>
  </si>
  <si>
    <t>M.S. Clerk Typist</t>
  </si>
  <si>
    <t>M.S. Secretarial Overtime</t>
  </si>
  <si>
    <t>2210 - H.S. Principal Office Salaries</t>
  </si>
  <si>
    <t>H.S. Principal/Asst. Prin.</t>
  </si>
  <si>
    <t>H.S. Administrative Secretary</t>
  </si>
  <si>
    <t>H.S. Clerk Typist</t>
  </si>
  <si>
    <t>H.S. Secretarial Overtime</t>
  </si>
  <si>
    <t>Salaries Accreditation</t>
  </si>
  <si>
    <t>2305 - P.S. Teachers -General Education</t>
  </si>
  <si>
    <t>P.S. Kindergarten Teachers</t>
  </si>
  <si>
    <t>P.S. Teachers/Regular (1-2)</t>
  </si>
  <si>
    <t>2305 - E.S. Teachers -General Education</t>
  </si>
  <si>
    <t>E.S. Teachers/Regular (3-5)</t>
  </si>
  <si>
    <t xml:space="preserve">RETIREMENT/LONGEVITY STIPENDS </t>
  </si>
  <si>
    <t>2305 - Middle School Teachers - General Education</t>
  </si>
  <si>
    <t>Middle School Teachers/Regular</t>
  </si>
  <si>
    <t xml:space="preserve">MASTER TEACHER STIPENDS       </t>
  </si>
  <si>
    <t>2305 - H.S. Teachers - General Education</t>
  </si>
  <si>
    <t>H.S. Teachers/Regular</t>
  </si>
  <si>
    <t>2310 - Teachers Specialists - Special Education</t>
  </si>
  <si>
    <t>P.S. Special Ed Teachers</t>
  </si>
  <si>
    <t>ES Special Ed Teachers</t>
  </si>
  <si>
    <t>M.S. Specl Ed Resourse Rm Teacher</t>
  </si>
  <si>
    <t>H.S. Specl Ed Resourse Rm Teacher</t>
  </si>
  <si>
    <t>ACE Special Ed Resource Rm Teacher</t>
  </si>
  <si>
    <t>2315 - H.S. Department Heads Stipends</t>
  </si>
  <si>
    <t>H.S. Department Heads</t>
  </si>
  <si>
    <t>2320 - Therapeutic Services</t>
  </si>
  <si>
    <t>District Wide Specials (ELL)</t>
  </si>
  <si>
    <t>Special Ed Specialists/System</t>
  </si>
  <si>
    <t>Special Ed Summer Program</t>
  </si>
  <si>
    <t>Processing Coordinator Stipends</t>
  </si>
  <si>
    <t>P.S. Special Ed Speech Pathologists</t>
  </si>
  <si>
    <t>E.S. Special Ed Speech Pathologists</t>
  </si>
  <si>
    <t>M.S. Special Ed Speech Pathologists</t>
  </si>
  <si>
    <t>H.S. Special Ed Speech Pathologists</t>
  </si>
  <si>
    <t>2325 - General Education Substitutes</t>
  </si>
  <si>
    <t>P. S. Long Term Substitutes</t>
  </si>
  <si>
    <t>P. S. Regular Substitutes</t>
  </si>
  <si>
    <t>Kind. Long Term Substitutes</t>
  </si>
  <si>
    <t>Kind Regular Substitutes</t>
  </si>
  <si>
    <t>E. S. Long Term Substitutes</t>
  </si>
  <si>
    <t>E.S. Regular Substitute</t>
  </si>
  <si>
    <t>M. S. Long Term Substitutes</t>
  </si>
  <si>
    <t>M..S. Regular Substitutes</t>
  </si>
  <si>
    <t>H. S. Long Term Substitutes</t>
  </si>
  <si>
    <t>H. S. Regular Substitutes</t>
  </si>
  <si>
    <t>2325 - Special Education Substitutes</t>
  </si>
  <si>
    <t>Kindergarten Special Ed Subs</t>
  </si>
  <si>
    <t>P.S. Long Term Special Ed Subs</t>
  </si>
  <si>
    <t>P.S. Special Ed Subs</t>
  </si>
  <si>
    <t>E.S. Long Term Special Ed Subs</t>
  </si>
  <si>
    <t>E.S. Special Ed Subs .</t>
  </si>
  <si>
    <t>M.S. Special Ed Long Term Subs</t>
  </si>
  <si>
    <t>M.S. Special Ed Subs .</t>
  </si>
  <si>
    <t>H.S. Special Ed Long Term Subs.</t>
  </si>
  <si>
    <t>H.S. Special Ed Subs.</t>
  </si>
  <si>
    <t>2330 - Paraprofessionals General Education</t>
  </si>
  <si>
    <t>Kindergarten Paraprofessionals</t>
  </si>
  <si>
    <t>E.S. PARAPROFESSIONALS/REGULAR</t>
  </si>
  <si>
    <t xml:space="preserve">H.S. PARAPROFESSIONALS        </t>
  </si>
  <si>
    <t>2330 - Paraprofessionals Special Education *** (LTP notes)</t>
  </si>
  <si>
    <t>P.S. Special Ed Paraprofessionals*</t>
  </si>
  <si>
    <t>E.S. Special Ed Paraprofessionals</t>
  </si>
  <si>
    <t>M.S. Special Ed Paraprofessionals</t>
  </si>
  <si>
    <t>H.S. Special Ed Paraprofessionals</t>
  </si>
  <si>
    <t>ACE Special Ed Paraprofessionals</t>
  </si>
  <si>
    <t>Special Ed Contracted Services</t>
  </si>
  <si>
    <t>Special Ed Home/Hospital Tutoring</t>
  </si>
  <si>
    <t>2340 - Librarians Salaries</t>
  </si>
  <si>
    <t>P.S. Librarian</t>
  </si>
  <si>
    <t>E.S. Librarian</t>
  </si>
  <si>
    <t>M.S. Librarian</t>
  </si>
  <si>
    <t>H.S. Librarian</t>
  </si>
  <si>
    <t>2710 - Guidance Salaries</t>
  </si>
  <si>
    <t xml:space="preserve">P.S. GUIDANCE COUNSELOR       </t>
  </si>
  <si>
    <t>E.S. Guidance Counselor</t>
  </si>
  <si>
    <t>M.S. Guidance Counselor</t>
  </si>
  <si>
    <t>H.S. Guidance Counselor</t>
  </si>
  <si>
    <t>H.S. Guidance Secretary</t>
  </si>
  <si>
    <t>H.S. Summer Guidance Scheduling</t>
  </si>
  <si>
    <t>2800 - Psychological Services</t>
  </si>
  <si>
    <t>System School Psychologist</t>
  </si>
  <si>
    <t>P.S. Psychologist</t>
  </si>
  <si>
    <t>E.S. Psychologist</t>
  </si>
  <si>
    <t>Middle School Psychologist</t>
  </si>
  <si>
    <t>H.S. Psychologist</t>
  </si>
  <si>
    <t>2900 - Social Worker Salaries</t>
  </si>
  <si>
    <t>P.S. Social Worker</t>
  </si>
  <si>
    <t>E.S. Social Worker</t>
  </si>
  <si>
    <t>M.S Social Worker</t>
  </si>
  <si>
    <t>H.S. Social Worker</t>
  </si>
  <si>
    <t>3200 - School Nurses Salaries</t>
  </si>
  <si>
    <t>P.S. Nurses</t>
  </si>
  <si>
    <t>E.S. Nurses</t>
  </si>
  <si>
    <t>M.S. Nurses</t>
  </si>
  <si>
    <t>H.S. Nurses</t>
  </si>
  <si>
    <t>Nurse Coordinator</t>
  </si>
  <si>
    <t>3510 - Athletics Salaries</t>
  </si>
  <si>
    <t>Athletic Director</t>
  </si>
  <si>
    <t>Athletic Trainer</t>
  </si>
  <si>
    <t>Athletic Secretary</t>
  </si>
  <si>
    <t>Special Detail/Athletic Events</t>
  </si>
  <si>
    <t>Athletic Coaches</t>
  </si>
  <si>
    <t>Unified Sports,Track/Basketball Coach</t>
  </si>
  <si>
    <t>Freshman &amp; MS Coaches</t>
  </si>
  <si>
    <t>3520 - After School Advisor Salaries</t>
  </si>
  <si>
    <t>H.S. After School Advisors</t>
  </si>
  <si>
    <t>4110 - Custodial Services</t>
  </si>
  <si>
    <t>P.S. Custodians</t>
  </si>
  <si>
    <t>P.S. Custodians Overtime</t>
  </si>
  <si>
    <t>E.S. Custodians</t>
  </si>
  <si>
    <t>E.S. Custodians Overtime</t>
  </si>
  <si>
    <t>M.S. Custodians</t>
  </si>
  <si>
    <t>M.S. Custodians Overtime</t>
  </si>
  <si>
    <t>H.S. Custodians</t>
  </si>
  <si>
    <t>H.S. Custodians Overtime</t>
  </si>
  <si>
    <t>Maintenance/System Salaries</t>
  </si>
  <si>
    <t>Maintenance/System Overtime</t>
  </si>
  <si>
    <t>Maintenance Clothing Allowance</t>
  </si>
  <si>
    <t>5500 - Crossing Guards</t>
  </si>
  <si>
    <t>District-wide Crossing Guards</t>
  </si>
  <si>
    <t>TOTAL SALARIES</t>
  </si>
  <si>
    <t>Salary Reserve</t>
  </si>
  <si>
    <t xml:space="preserve">TOTAL EXPENSES: </t>
  </si>
  <si>
    <t>TOTAL SALARIES:</t>
  </si>
  <si>
    <t>TOTAL ACTUALS &amp; BUDGET:</t>
  </si>
  <si>
    <t>FREE CASH</t>
  </si>
  <si>
    <t>FY26 BUDGET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</si>
</sst>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_);_(* \(#,##0\);_(* &quot;-&quot;??_);_(@_)"/>
    <numFmt numFmtId="165" formatCode="mm/dd/yy"/>
    <numFmt numFmtId="166" formatCode="mmmm\ d\,\ yyyy"/>
    <numFmt numFmtId="167" formatCode="&quot;$&quot;#,##0"/>
  </numFmts>
  <fonts count="22">
    <font>
      <sz val="11.0"/>
      <color theme="1"/>
      <name val="Calibri"/>
      <scheme val="minor"/>
    </font>
    <font>
      <sz val="11.0"/>
      <color theme="1"/>
      <name val="Calibri"/>
    </font>
    <font>
      <b/>
      <i/>
      <sz val="15.0"/>
      <color theme="1"/>
      <name val="Arial"/>
    </font>
    <font>
      <sz val="12.0"/>
      <color theme="1"/>
      <name val="Arial"/>
    </font>
    <font>
      <color theme="1"/>
      <name val="Calibri"/>
      <scheme val="minor"/>
    </font>
    <font>
      <b/>
      <i/>
      <sz val="12.0"/>
      <color theme="1"/>
      <name val="Arial"/>
    </font>
    <font>
      <b/>
      <i/>
      <sz val="16.0"/>
      <color theme="1"/>
      <name val="Arial"/>
    </font>
    <font>
      <i/>
      <sz val="13.0"/>
      <color theme="1"/>
      <name val="Arial"/>
    </font>
    <font>
      <b/>
      <i/>
      <sz val="11.0"/>
      <color theme="1"/>
      <name val="Arial"/>
    </font>
    <font>
      <i/>
      <sz val="11.0"/>
      <color theme="1"/>
      <name val="Arial"/>
    </font>
    <font>
      <b/>
      <sz val="12.0"/>
      <color rgb="FFFFFFFF"/>
      <name val="Arial"/>
    </font>
    <font>
      <b/>
      <sz val="12.0"/>
      <color theme="1"/>
      <name val="Arial"/>
    </font>
    <font>
      <sz val="12.0"/>
      <color theme="1"/>
      <name val="Calibri"/>
    </font>
    <font>
      <sz val="12.0"/>
      <color rgb="FF000000"/>
      <name val="Arial"/>
    </font>
    <font>
      <b/>
      <sz val="13.0"/>
      <color theme="1"/>
      <name val="Arial"/>
    </font>
    <font>
      <b/>
      <sz val="12.0"/>
      <color rgb="FF000000"/>
      <name val="Arial"/>
    </font>
    <font/>
    <font>
      <sz val="12.0"/>
      <color rgb="FFD0CECE"/>
      <name val="Arial"/>
    </font>
    <font>
      <sz val="11.0"/>
      <color rgb="FF000000"/>
      <name val="Arial"/>
    </font>
    <font>
      <b/>
      <sz val="12.0"/>
      <color rgb="FF000000"/>
      <name val="Times New Roman"/>
    </font>
    <font>
      <b/>
      <sz val="12.0"/>
      <color rgb="FF000000"/>
      <name val="Calibri"/>
    </font>
    <font>
      <b/>
      <sz val="12.0"/>
      <color rgb="FFFF0000"/>
      <name val="Arial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11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/>
      <right style="thin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2" numFmtId="0" xfId="0" applyAlignment="1" applyBorder="1" applyFont="1">
      <alignment horizontal="center"/>
    </xf>
    <xf borderId="1" fillId="2" fontId="1" numFmtId="164" xfId="0" applyAlignment="1" applyBorder="1" applyFont="1" applyNumberFormat="1">
      <alignment horizontal="center"/>
    </xf>
    <xf borderId="1" fillId="2" fontId="3" numFmtId="164" xfId="0" applyAlignment="1" applyBorder="1" applyFont="1" applyNumberFormat="1">
      <alignment horizontal="center" shrinkToFit="0" wrapText="1"/>
    </xf>
    <xf borderId="0" fillId="0" fontId="4" numFmtId="10" xfId="0" applyFont="1" applyNumberFormat="1"/>
    <xf borderId="1" fillId="2" fontId="1" numFmtId="165" xfId="0" applyBorder="1" applyFont="1" applyNumberFormat="1"/>
    <xf borderId="1" fillId="2" fontId="5" numFmtId="166" xfId="0" applyAlignment="1" applyBorder="1" applyFont="1" applyNumberFormat="1">
      <alignment horizontal="center"/>
    </xf>
    <xf borderId="1" fillId="2" fontId="6" numFmtId="164" xfId="0" applyAlignment="1" applyBorder="1" applyFont="1" applyNumberFormat="1">
      <alignment horizontal="center"/>
    </xf>
    <xf borderId="1" fillId="2" fontId="6" numFmtId="164" xfId="0" applyAlignment="1" applyBorder="1" applyFont="1" applyNumberFormat="1">
      <alignment horizontal="center" shrinkToFit="0" wrapText="1"/>
    </xf>
    <xf borderId="2" fillId="2" fontId="1" numFmtId="165" xfId="0" applyBorder="1" applyFont="1" applyNumberFormat="1"/>
    <xf borderId="2" fillId="2" fontId="1" numFmtId="0" xfId="0" applyBorder="1" applyFont="1"/>
    <xf borderId="2" fillId="2" fontId="6" numFmtId="164" xfId="0" applyAlignment="1" applyBorder="1" applyFont="1" applyNumberFormat="1">
      <alignment horizontal="center"/>
    </xf>
    <xf borderId="2" fillId="2" fontId="6" numFmtId="164" xfId="0" applyAlignment="1" applyBorder="1" applyFont="1" applyNumberFormat="1">
      <alignment horizontal="center" shrinkToFit="0" wrapText="1"/>
    </xf>
    <xf borderId="2" fillId="3" fontId="7" numFmtId="0" xfId="0" applyBorder="1" applyFill="1" applyFont="1"/>
    <xf borderId="2" fillId="2" fontId="8" numFmtId="164" xfId="0" applyAlignment="1" applyBorder="1" applyFont="1" applyNumberFormat="1">
      <alignment horizontal="center"/>
    </xf>
    <xf borderId="2" fillId="2" fontId="9" numFmtId="164" xfId="0" applyAlignment="1" applyBorder="1" applyFont="1" applyNumberFormat="1">
      <alignment horizontal="center" shrinkToFit="0" wrapText="1"/>
    </xf>
    <xf borderId="0" fillId="0" fontId="4" numFmtId="10" xfId="0" applyAlignment="1" applyFont="1" applyNumberFormat="1">
      <alignment readingOrder="0"/>
    </xf>
    <xf borderId="2" fillId="2" fontId="10" numFmtId="0" xfId="0" applyAlignment="1" applyBorder="1" applyFont="1">
      <alignment horizontal="center"/>
    </xf>
    <xf borderId="2" fillId="2" fontId="1" numFmtId="164" xfId="0" applyBorder="1" applyFont="1" applyNumberFormat="1"/>
    <xf borderId="2" fillId="2" fontId="3" numFmtId="164" xfId="0" applyAlignment="1" applyBorder="1" applyFont="1" applyNumberFormat="1">
      <alignment shrinkToFit="0" wrapText="1"/>
    </xf>
    <xf borderId="2" fillId="4" fontId="11" numFmtId="0" xfId="0" applyAlignment="1" applyBorder="1" applyFill="1" applyFont="1">
      <alignment horizontal="left"/>
    </xf>
    <xf borderId="2" fillId="3" fontId="1" numFmtId="0" xfId="0" applyAlignment="1" applyBorder="1" applyFont="1">
      <alignment horizontal="center"/>
    </xf>
    <xf borderId="2" fillId="3" fontId="1" numFmtId="164" xfId="0" applyBorder="1" applyFont="1" applyNumberFormat="1"/>
    <xf borderId="2" fillId="2" fontId="3" numFmtId="0" xfId="0" applyAlignment="1" applyBorder="1" applyFont="1">
      <alignment horizontal="center"/>
    </xf>
    <xf borderId="2" fillId="2" fontId="3" numFmtId="167" xfId="0" applyAlignment="1" applyBorder="1" applyFont="1" applyNumberFormat="1">
      <alignment horizontal="right"/>
    </xf>
    <xf borderId="2" fillId="2" fontId="3" numFmtId="167" xfId="0" applyAlignment="1" applyBorder="1" applyFont="1" applyNumberFormat="1">
      <alignment horizontal="right" shrinkToFit="0" wrapText="1"/>
    </xf>
    <xf borderId="2" fillId="2" fontId="1" numFmtId="0" xfId="0" applyAlignment="1" applyBorder="1" applyFont="1">
      <alignment horizontal="left"/>
    </xf>
    <xf borderId="2" fillId="3" fontId="12" numFmtId="167" xfId="0" applyAlignment="1" applyBorder="1" applyFont="1" applyNumberFormat="1">
      <alignment horizontal="right"/>
    </xf>
    <xf borderId="2" fillId="2" fontId="1" numFmtId="167" xfId="0" applyAlignment="1" applyBorder="1" applyFont="1" applyNumberFormat="1">
      <alignment horizontal="right"/>
    </xf>
    <xf borderId="0" fillId="5" fontId="4" numFmtId="10" xfId="0" applyFill="1" applyFont="1" applyNumberFormat="1"/>
    <xf borderId="1" fillId="2" fontId="1" numFmtId="0" xfId="0" applyAlignment="1" applyBorder="1" applyFont="1">
      <alignment horizontal="left"/>
    </xf>
    <xf borderId="2" fillId="6" fontId="3" numFmtId="167" xfId="0" applyAlignment="1" applyBorder="1" applyFill="1" applyFont="1" applyNumberFormat="1">
      <alignment horizontal="right" shrinkToFit="0" wrapText="1"/>
    </xf>
    <xf borderId="2" fillId="2" fontId="1" numFmtId="0" xfId="0" applyAlignment="1" applyBorder="1" applyFont="1">
      <alignment horizontal="center"/>
    </xf>
    <xf borderId="2" fillId="3" fontId="1" numFmtId="167" xfId="0" applyAlignment="1" applyBorder="1" applyFont="1" applyNumberFormat="1">
      <alignment horizontal="right"/>
    </xf>
    <xf borderId="2" fillId="6" fontId="3" numFmtId="167" xfId="0" applyAlignment="1" applyBorder="1" applyFont="1" applyNumberFormat="1">
      <alignment horizontal="right"/>
    </xf>
    <xf borderId="2" fillId="2" fontId="3" numFmtId="0" xfId="0" applyAlignment="1" applyBorder="1" applyFont="1">
      <alignment horizontal="left"/>
    </xf>
    <xf borderId="2" fillId="2" fontId="13" numFmtId="167" xfId="0" applyAlignment="1" applyBorder="1" applyFont="1" applyNumberFormat="1">
      <alignment horizontal="right"/>
    </xf>
    <xf borderId="2" fillId="3" fontId="3" numFmtId="167" xfId="0" applyAlignment="1" applyBorder="1" applyFont="1" applyNumberFormat="1">
      <alignment horizontal="right" shrinkToFit="0" wrapText="1"/>
    </xf>
    <xf borderId="1" fillId="2" fontId="1" numFmtId="0" xfId="0" applyBorder="1" applyFont="1"/>
    <xf borderId="2" fillId="2" fontId="11" numFmtId="0" xfId="0" applyAlignment="1" applyBorder="1" applyFont="1">
      <alignment horizontal="center"/>
    </xf>
    <xf borderId="3" fillId="2" fontId="3" numFmtId="167" xfId="0" applyAlignment="1" applyBorder="1" applyFont="1" applyNumberFormat="1">
      <alignment horizontal="right"/>
    </xf>
    <xf borderId="1" fillId="2" fontId="1" numFmtId="10" xfId="0" applyBorder="1" applyFont="1" applyNumberFormat="1"/>
    <xf borderId="1" fillId="3" fontId="14" numFmtId="0" xfId="0" applyBorder="1" applyFont="1"/>
    <xf borderId="4" fillId="3" fontId="11" numFmtId="0" xfId="0" applyAlignment="1" applyBorder="1" applyFont="1">
      <alignment horizontal="center"/>
    </xf>
    <xf borderId="5" fillId="2" fontId="3" numFmtId="167" xfId="0" applyAlignment="1" applyBorder="1" applyFont="1" applyNumberFormat="1">
      <alignment horizontal="right"/>
    </xf>
    <xf borderId="6" fillId="2" fontId="3" numFmtId="167" xfId="0" applyAlignment="1" applyBorder="1" applyFont="1" applyNumberFormat="1">
      <alignment horizontal="right"/>
    </xf>
    <xf borderId="7" fillId="2" fontId="3" numFmtId="167" xfId="0" applyAlignment="1" applyBorder="1" applyFont="1" applyNumberFormat="1">
      <alignment horizontal="right"/>
    </xf>
    <xf borderId="8" fillId="2" fontId="3" numFmtId="167" xfId="0" applyAlignment="1" applyBorder="1" applyFont="1" applyNumberFormat="1">
      <alignment horizontal="right"/>
    </xf>
    <xf borderId="1" fillId="7" fontId="1" numFmtId="0" xfId="0" applyBorder="1" applyFill="1" applyFont="1"/>
    <xf borderId="2" fillId="7" fontId="11" numFmtId="0" xfId="0" applyAlignment="1" applyBorder="1" applyFont="1">
      <alignment horizontal="center"/>
    </xf>
    <xf borderId="2" fillId="7" fontId="3" numFmtId="167" xfId="0" applyAlignment="1" applyBorder="1" applyFont="1" applyNumberFormat="1">
      <alignment horizontal="right"/>
    </xf>
    <xf borderId="1" fillId="2" fontId="15" numFmtId="0" xfId="0" applyAlignment="1" applyBorder="1" applyFont="1">
      <alignment horizontal="left"/>
    </xf>
    <xf borderId="2" fillId="2" fontId="13" numFmtId="0" xfId="0" applyAlignment="1" applyBorder="1" applyFont="1">
      <alignment horizontal="center"/>
    </xf>
    <xf borderId="1" fillId="3" fontId="15" numFmtId="0" xfId="0" applyAlignment="1" applyBorder="1" applyFont="1">
      <alignment horizontal="left"/>
    </xf>
    <xf borderId="2" fillId="4" fontId="15" numFmtId="0" xfId="0" applyAlignment="1" applyBorder="1" applyFont="1">
      <alignment horizontal="left"/>
    </xf>
    <xf borderId="2" fillId="3" fontId="13" numFmtId="0" xfId="0" applyAlignment="1" applyBorder="1" applyFont="1">
      <alignment horizontal="center"/>
    </xf>
    <xf borderId="2" fillId="3" fontId="13" numFmtId="167" xfId="0" applyAlignment="1" applyBorder="1" applyFont="1" applyNumberFormat="1">
      <alignment horizontal="right"/>
    </xf>
    <xf borderId="2" fillId="2" fontId="13" numFmtId="0" xfId="0" applyAlignment="1" applyBorder="1" applyFont="1">
      <alignment horizontal="left"/>
    </xf>
    <xf borderId="2" fillId="3" fontId="15" numFmtId="0" xfId="0" applyAlignment="1" applyBorder="1" applyFont="1">
      <alignment horizontal="center"/>
    </xf>
    <xf borderId="2" fillId="2" fontId="15" numFmtId="0" xfId="0" applyAlignment="1" applyBorder="1" applyFont="1">
      <alignment horizontal="left"/>
    </xf>
    <xf borderId="2" fillId="6" fontId="13" numFmtId="0" xfId="0" applyAlignment="1" applyBorder="1" applyFont="1">
      <alignment horizontal="center"/>
    </xf>
    <xf borderId="2" fillId="6" fontId="13" numFmtId="167" xfId="0" applyAlignment="1" applyBorder="1" applyFont="1" applyNumberFormat="1">
      <alignment horizontal="right"/>
    </xf>
    <xf borderId="9" fillId="4" fontId="15" numFmtId="0" xfId="0" applyAlignment="1" applyBorder="1" applyFont="1">
      <alignment horizontal="left"/>
    </xf>
    <xf borderId="10" fillId="0" fontId="16" numFmtId="0" xfId="0" applyBorder="1" applyFont="1"/>
    <xf borderId="2" fillId="3" fontId="17" numFmtId="167" xfId="0" applyAlignment="1" applyBorder="1" applyFont="1" applyNumberFormat="1">
      <alignment horizontal="right"/>
    </xf>
    <xf borderId="2" fillId="3" fontId="15" numFmtId="167" xfId="0" applyAlignment="1" applyBorder="1" applyFont="1" applyNumberFormat="1">
      <alignment horizontal="right"/>
    </xf>
    <xf borderId="2" fillId="2" fontId="18" numFmtId="0" xfId="0" applyAlignment="1" applyBorder="1" applyFont="1">
      <alignment horizontal="center"/>
    </xf>
    <xf borderId="3" fillId="2" fontId="13" numFmtId="167" xfId="0" applyAlignment="1" applyBorder="1" applyFont="1" applyNumberFormat="1">
      <alignment horizontal="right"/>
    </xf>
    <xf borderId="2" fillId="3" fontId="15" numFmtId="0" xfId="0" applyAlignment="1" applyBorder="1" applyFont="1">
      <alignment horizontal="left"/>
    </xf>
    <xf borderId="4" fillId="3" fontId="19" numFmtId="0" xfId="0" applyAlignment="1" applyBorder="1" applyFont="1">
      <alignment horizontal="center"/>
    </xf>
    <xf borderId="5" fillId="2" fontId="20" numFmtId="167" xfId="0" applyAlignment="1" applyBorder="1" applyFont="1" applyNumberFormat="1">
      <alignment horizontal="right"/>
    </xf>
    <xf borderId="7" fillId="2" fontId="20" numFmtId="167" xfId="0" applyAlignment="1" applyBorder="1" applyFont="1" applyNumberFormat="1">
      <alignment horizontal="right"/>
    </xf>
    <xf borderId="1" fillId="2" fontId="20" numFmtId="10" xfId="0" applyAlignment="1" applyBorder="1" applyFont="1" applyNumberFormat="1">
      <alignment horizontal="right"/>
    </xf>
    <xf borderId="2" fillId="2" fontId="15" numFmtId="0" xfId="0" applyAlignment="1" applyBorder="1" applyFont="1">
      <alignment horizontal="center"/>
    </xf>
    <xf borderId="2" fillId="2" fontId="19" numFmtId="0" xfId="0" applyAlignment="1" applyBorder="1" applyFont="1">
      <alignment horizontal="center"/>
    </xf>
    <xf borderId="8" fillId="2" fontId="20" numFmtId="167" xfId="0" applyAlignment="1" applyBorder="1" applyFont="1" applyNumberFormat="1">
      <alignment horizontal="right"/>
    </xf>
    <xf borderId="2" fillId="2" fontId="15" numFmtId="0" xfId="0" applyAlignment="1" applyBorder="1" applyFont="1">
      <alignment horizontal="right"/>
    </xf>
    <xf borderId="2" fillId="2" fontId="11" numFmtId="0" xfId="0" applyAlignment="1" applyBorder="1" applyFont="1">
      <alignment horizontal="right"/>
    </xf>
    <xf borderId="2" fillId="2" fontId="11" numFmtId="167" xfId="0" applyAlignment="1" applyBorder="1" applyFont="1" applyNumberFormat="1">
      <alignment horizontal="right"/>
    </xf>
    <xf borderId="2" fillId="8" fontId="11" numFmtId="167" xfId="0" applyAlignment="1" applyBorder="1" applyFill="1" applyFont="1" applyNumberFormat="1">
      <alignment horizontal="right"/>
    </xf>
    <xf borderId="2" fillId="9" fontId="11" numFmtId="167" xfId="0" applyAlignment="1" applyBorder="1" applyFill="1" applyFont="1" applyNumberFormat="1">
      <alignment horizontal="right"/>
    </xf>
    <xf borderId="0" fillId="0" fontId="1" numFmtId="164" xfId="0" applyFont="1" applyNumberFormat="1"/>
    <xf borderId="0" fillId="0" fontId="3" numFmtId="164" xfId="0" applyAlignment="1" applyFont="1" applyNumberFormat="1">
      <alignment shrinkToFit="0" wrapText="1"/>
    </xf>
    <xf borderId="0" fillId="0" fontId="15" numFmtId="164" xfId="0" applyFont="1" applyNumberFormat="1"/>
    <xf borderId="1" fillId="6" fontId="21" numFmtId="164" xfId="0" applyBorder="1" applyFont="1" applyNumberFormat="1"/>
    <xf borderId="1" fillId="6" fontId="13" numFmtId="164" xfId="0" applyBorder="1" applyFont="1" applyNumberFormat="1"/>
    <xf borderId="0" fillId="0" fontId="13" numFmtId="164" xfId="0" applyFont="1" applyNumberFormat="1"/>
    <xf borderId="1" fillId="9" fontId="13" numFmtId="164" xfId="0" applyBorder="1" applyFont="1" applyNumberFormat="1"/>
  </cellXfs>
  <cellStyles count="1">
    <cellStyle xfId="0" name="Normal" builtinId="0"/>
  </cellStyles>
  <dxfs count="3"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93C47D"/>
          <bgColor rgb="FF93C47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4.43"/>
    <col customWidth="1" min="2" max="2" width="47.43"/>
    <col customWidth="1" min="3" max="4" width="13.86"/>
    <col customWidth="1" min="5" max="6" width="18.0"/>
    <col customWidth="1" min="7" max="7" width="13.86"/>
    <col customWidth="1" min="8" max="8" width="8.71"/>
    <col customWidth="1" hidden="1" min="9" max="9" width="9.57"/>
    <col customWidth="1" min="10" max="17" width="8.71"/>
  </cols>
  <sheetData>
    <row r="1">
      <c r="A1" s="1"/>
      <c r="B1" s="2" t="s">
        <v>0</v>
      </c>
      <c r="C1" s="3"/>
      <c r="D1" s="3"/>
      <c r="E1" s="3"/>
      <c r="F1" s="3"/>
      <c r="G1" s="4"/>
      <c r="I1" s="5"/>
    </row>
    <row r="2">
      <c r="A2" s="1"/>
      <c r="B2" s="2" t="s">
        <v>1</v>
      </c>
      <c r="G2" s="4"/>
      <c r="I2" s="5"/>
    </row>
    <row r="3" ht="15.0" customHeight="1">
      <c r="A3" s="6"/>
      <c r="B3" s="7">
        <v>46077.0</v>
      </c>
      <c r="C3" s="8"/>
      <c r="D3" s="8"/>
      <c r="E3" s="8"/>
      <c r="F3" s="8"/>
      <c r="G3" s="9"/>
      <c r="I3" s="5"/>
    </row>
    <row r="4">
      <c r="A4" s="10"/>
      <c r="B4" s="11"/>
      <c r="C4" s="12" t="s">
        <v>2</v>
      </c>
      <c r="D4" s="12" t="s">
        <v>3</v>
      </c>
      <c r="E4" s="12" t="s">
        <v>4</v>
      </c>
      <c r="F4" s="12" t="s">
        <v>5</v>
      </c>
      <c r="G4" s="13" t="s">
        <v>6</v>
      </c>
      <c r="I4" s="5"/>
    </row>
    <row r="5">
      <c r="A5" s="14" t="s">
        <v>7</v>
      </c>
      <c r="B5" s="11"/>
      <c r="C5" s="15" t="s">
        <v>8</v>
      </c>
      <c r="D5" s="15" t="s">
        <v>8</v>
      </c>
      <c r="E5" s="15" t="s">
        <v>8</v>
      </c>
      <c r="F5" s="15" t="s">
        <v>9</v>
      </c>
      <c r="G5" s="16" t="s">
        <v>10</v>
      </c>
      <c r="I5" s="17" t="s">
        <v>11</v>
      </c>
    </row>
    <row r="6">
      <c r="A6" s="11"/>
      <c r="B6" s="18" t="s">
        <v>12</v>
      </c>
      <c r="C6" s="19"/>
      <c r="D6" s="19"/>
      <c r="E6" s="19"/>
      <c r="F6" s="19"/>
      <c r="G6" s="20"/>
      <c r="I6" s="5"/>
    </row>
    <row r="7">
      <c r="A7" s="21" t="s">
        <v>13</v>
      </c>
      <c r="B7" s="22"/>
      <c r="C7" s="23"/>
      <c r="D7" s="23"/>
      <c r="E7" s="23"/>
      <c r="F7" s="23"/>
      <c r="G7" s="23"/>
      <c r="I7" s="5"/>
    </row>
    <row r="8">
      <c r="B8" s="24" t="s">
        <v>14</v>
      </c>
      <c r="C8" s="25" t="s">
        <v>15</v>
      </c>
      <c r="D8" s="25" t="s">
        <v>15</v>
      </c>
      <c r="E8" s="25" t="s">
        <v>15</v>
      </c>
      <c r="F8" s="25">
        <v>1000.0</v>
      </c>
      <c r="G8" s="26">
        <v>1000.0</v>
      </c>
      <c r="I8" s="5">
        <f t="shared" ref="I8:I10" si="1"> (G8-F8)/F8</f>
        <v>0</v>
      </c>
    </row>
    <row r="9">
      <c r="A9" s="27"/>
      <c r="B9" s="24" t="s">
        <v>16</v>
      </c>
      <c r="C9" s="25">
        <v>3950.0</v>
      </c>
      <c r="D9" s="25" t="s">
        <v>15</v>
      </c>
      <c r="E9" s="25">
        <v>5971.0</v>
      </c>
      <c r="F9" s="25">
        <v>6500.0</v>
      </c>
      <c r="G9" s="26">
        <v>6500.0</v>
      </c>
      <c r="I9" s="5">
        <f t="shared" si="1"/>
        <v>0</v>
      </c>
    </row>
    <row r="10">
      <c r="A10" s="27"/>
      <c r="B10" s="24" t="s">
        <v>17</v>
      </c>
      <c r="C10" s="25">
        <v>996.88</v>
      </c>
      <c r="D10" s="25">
        <v>2296.19</v>
      </c>
      <c r="E10" s="25">
        <v>140.0</v>
      </c>
      <c r="F10" s="25">
        <v>1000.0</v>
      </c>
      <c r="G10" s="26">
        <v>1000.0</v>
      </c>
      <c r="I10" s="5">
        <f t="shared" si="1"/>
        <v>0</v>
      </c>
    </row>
    <row r="11">
      <c r="A11" s="27"/>
      <c r="B11" s="24" t="s">
        <v>18</v>
      </c>
      <c r="C11" s="25">
        <v>79.96</v>
      </c>
      <c r="D11" s="25">
        <v>40.0</v>
      </c>
      <c r="E11" s="25" t="s">
        <v>15</v>
      </c>
      <c r="F11" s="25">
        <v>100.0</v>
      </c>
      <c r="G11" s="26">
        <v>100.0</v>
      </c>
      <c r="I11" s="5">
        <v>0.0</v>
      </c>
    </row>
    <row r="12">
      <c r="A12" s="21" t="s">
        <v>19</v>
      </c>
      <c r="B12" s="22"/>
      <c r="C12" s="28"/>
      <c r="D12" s="28"/>
      <c r="E12" s="28"/>
      <c r="F12" s="28"/>
      <c r="G12" s="28"/>
      <c r="I12" s="5"/>
    </row>
    <row r="13">
      <c r="B13" s="24" t="s">
        <v>20</v>
      </c>
      <c r="C13" s="25">
        <v>3872.49</v>
      </c>
      <c r="D13" s="25">
        <v>5622.32</v>
      </c>
      <c r="E13" s="25">
        <v>3812.7</v>
      </c>
      <c r="F13" s="25">
        <v>5350.0</v>
      </c>
      <c r="G13" s="26">
        <v>6000.0</v>
      </c>
      <c r="I13" s="5">
        <f t="shared" ref="I13:I15" si="2"> ((G13-F13)/F13 )</f>
        <v>0.1214953271</v>
      </c>
    </row>
    <row r="14">
      <c r="A14" s="27"/>
      <c r="B14" s="24" t="s">
        <v>16</v>
      </c>
      <c r="C14" s="25">
        <v>7752.11</v>
      </c>
      <c r="D14" s="25">
        <v>11191.0</v>
      </c>
      <c r="E14" s="25">
        <v>3988.0</v>
      </c>
      <c r="F14" s="25">
        <v>8000.0</v>
      </c>
      <c r="G14" s="26">
        <v>8000.0</v>
      </c>
      <c r="I14" s="5">
        <f t="shared" si="2"/>
        <v>0</v>
      </c>
    </row>
    <row r="15">
      <c r="A15" s="27"/>
      <c r="B15" s="24" t="s">
        <v>21</v>
      </c>
      <c r="C15" s="25">
        <v>738.88</v>
      </c>
      <c r="D15" s="25">
        <v>463.6</v>
      </c>
      <c r="E15" s="25">
        <v>1117.78</v>
      </c>
      <c r="F15" s="25">
        <v>1500.0</v>
      </c>
      <c r="G15" s="26">
        <f>1500*1.06</f>
        <v>1590</v>
      </c>
      <c r="I15" s="5">
        <f t="shared" si="2"/>
        <v>0.06</v>
      </c>
    </row>
    <row r="16">
      <c r="A16" s="21" t="s">
        <v>22</v>
      </c>
      <c r="B16" s="22"/>
      <c r="C16" s="28"/>
      <c r="D16" s="28"/>
      <c r="E16" s="28"/>
      <c r="F16" s="28"/>
      <c r="G16" s="28"/>
      <c r="I16" s="5"/>
    </row>
    <row r="17">
      <c r="B17" s="24" t="s">
        <v>23</v>
      </c>
      <c r="C17" s="25">
        <v>5250.0</v>
      </c>
      <c r="D17" s="25">
        <v>49375.0</v>
      </c>
      <c r="E17" s="25">
        <v>5927.5</v>
      </c>
      <c r="F17" s="25">
        <v>7000.0</v>
      </c>
      <c r="G17" s="26">
        <v>8000.0</v>
      </c>
      <c r="I17" s="5">
        <f t="shared" ref="I17:I19" si="3"> ((G17-F17)/F17 )</f>
        <v>0.1428571429</v>
      </c>
    </row>
    <row r="18">
      <c r="A18" s="27"/>
      <c r="B18" s="24" t="s">
        <v>24</v>
      </c>
      <c r="C18" s="25">
        <v>1533.83</v>
      </c>
      <c r="D18" s="25">
        <v>1156.2</v>
      </c>
      <c r="E18" s="25">
        <v>868.56</v>
      </c>
      <c r="F18" s="25">
        <v>1600.0</v>
      </c>
      <c r="G18" s="26">
        <v>1600.0</v>
      </c>
      <c r="I18" s="5">
        <f t="shared" si="3"/>
        <v>0</v>
      </c>
    </row>
    <row r="19">
      <c r="A19" s="27"/>
      <c r="B19" s="24" t="s">
        <v>25</v>
      </c>
      <c r="C19" s="25">
        <v>5119.41</v>
      </c>
      <c r="D19" s="25">
        <v>1274.0</v>
      </c>
      <c r="E19" s="25" t="s">
        <v>15</v>
      </c>
      <c r="F19" s="25">
        <v>2000.0</v>
      </c>
      <c r="G19" s="26">
        <f>2000*1.06</f>
        <v>2120</v>
      </c>
      <c r="I19" s="5">
        <f t="shared" si="3"/>
        <v>0.06</v>
      </c>
    </row>
    <row r="20">
      <c r="A20" s="21" t="s">
        <v>26</v>
      </c>
      <c r="B20" s="22"/>
      <c r="C20" s="28"/>
      <c r="D20" s="28"/>
      <c r="E20" s="28"/>
      <c r="F20" s="28"/>
      <c r="G20" s="28"/>
      <c r="I20" s="5"/>
    </row>
    <row r="21">
      <c r="B21" s="24" t="s">
        <v>27</v>
      </c>
      <c r="C21" s="25">
        <v>36593.75</v>
      </c>
      <c r="D21" s="25">
        <v>38561.25</v>
      </c>
      <c r="E21" s="25">
        <v>26461.25</v>
      </c>
      <c r="F21" s="25">
        <v>35000.0</v>
      </c>
      <c r="G21" s="26">
        <v>35000.0</v>
      </c>
      <c r="I21" s="5">
        <f> ((G21-F21)/F21 )</f>
        <v>0</v>
      </c>
    </row>
    <row r="22">
      <c r="A22" s="21" t="s">
        <v>28</v>
      </c>
      <c r="B22" s="22"/>
      <c r="C22" s="28"/>
      <c r="D22" s="28"/>
      <c r="E22" s="28"/>
      <c r="F22" s="28"/>
      <c r="G22" s="28"/>
      <c r="I22" s="5"/>
    </row>
    <row r="23">
      <c r="B23" s="24" t="s">
        <v>29</v>
      </c>
      <c r="C23" s="25">
        <v>241843.52</v>
      </c>
      <c r="D23" s="25">
        <v>174976.87</v>
      </c>
      <c r="E23" s="25">
        <v>143850.66</v>
      </c>
      <c r="F23" s="25">
        <v>156950.0</v>
      </c>
      <c r="G23" s="26">
        <v>157256.0</v>
      </c>
      <c r="I23" s="5">
        <f t="shared" ref="I23:I24" si="4"> ((G23-F23)/F23 )</f>
        <v>0.001949665499</v>
      </c>
    </row>
    <row r="24">
      <c r="A24" s="27"/>
      <c r="B24" s="24" t="s">
        <v>30</v>
      </c>
      <c r="C24" s="25">
        <v>3352.57</v>
      </c>
      <c r="D24" s="25" t="s">
        <v>15</v>
      </c>
      <c r="E24" s="25">
        <v>60.0</v>
      </c>
      <c r="F24" s="25">
        <v>3000.0</v>
      </c>
      <c r="G24" s="26">
        <v>3000.0</v>
      </c>
      <c r="I24" s="5">
        <f t="shared" si="4"/>
        <v>0</v>
      </c>
    </row>
    <row r="25">
      <c r="A25" s="21" t="s">
        <v>31</v>
      </c>
      <c r="B25" s="22"/>
      <c r="C25" s="28"/>
      <c r="D25" s="28"/>
      <c r="E25" s="28"/>
      <c r="F25" s="28"/>
      <c r="G25" s="28"/>
      <c r="I25" s="5"/>
    </row>
    <row r="26">
      <c r="B26" s="24" t="s">
        <v>32</v>
      </c>
      <c r="C26" s="25">
        <v>904.82</v>
      </c>
      <c r="D26" s="25">
        <v>800.0</v>
      </c>
      <c r="E26" s="25">
        <v>1500.0</v>
      </c>
      <c r="F26" s="25">
        <v>500.0</v>
      </c>
      <c r="G26" s="26">
        <v>1500.0</v>
      </c>
      <c r="I26" s="5">
        <f> ((G26-F26)/F26 )</f>
        <v>2</v>
      </c>
    </row>
    <row r="27">
      <c r="A27" s="21" t="s">
        <v>33</v>
      </c>
      <c r="B27" s="22"/>
      <c r="C27" s="28"/>
      <c r="D27" s="28"/>
      <c r="E27" s="28"/>
      <c r="F27" s="28"/>
      <c r="G27" s="28"/>
      <c r="I27" s="5"/>
    </row>
    <row r="28">
      <c r="B28" s="24" t="s">
        <v>34</v>
      </c>
      <c r="C28" s="25">
        <v>559.72</v>
      </c>
      <c r="D28" s="25">
        <v>669.53</v>
      </c>
      <c r="E28" s="25">
        <v>735.13</v>
      </c>
      <c r="F28" s="25">
        <v>800.0</v>
      </c>
      <c r="G28" s="26">
        <v>800.0</v>
      </c>
      <c r="I28" s="5">
        <f t="shared" ref="I28:I31" si="5"> ((G28-F28)/F28 )</f>
        <v>0</v>
      </c>
    </row>
    <row r="29">
      <c r="A29" s="27"/>
      <c r="B29" s="24" t="s">
        <v>35</v>
      </c>
      <c r="C29" s="25" t="s">
        <v>15</v>
      </c>
      <c r="D29" s="25" t="s">
        <v>15</v>
      </c>
      <c r="E29" s="25">
        <v>1900.0</v>
      </c>
      <c r="F29" s="25">
        <v>25000.0</v>
      </c>
      <c r="G29" s="26">
        <v>10000.0</v>
      </c>
      <c r="I29" s="5">
        <f t="shared" si="5"/>
        <v>-0.6</v>
      </c>
    </row>
    <row r="30">
      <c r="A30" s="27"/>
      <c r="B30" s="24" t="s">
        <v>36</v>
      </c>
      <c r="C30" s="25" t="s">
        <v>15</v>
      </c>
      <c r="D30" s="25">
        <v>26982.67</v>
      </c>
      <c r="E30" s="25" t="s">
        <v>15</v>
      </c>
      <c r="F30" s="25">
        <v>6000.0</v>
      </c>
      <c r="G30" s="26">
        <v>4573.0</v>
      </c>
      <c r="I30" s="5">
        <f t="shared" si="5"/>
        <v>-0.2378333333</v>
      </c>
    </row>
    <row r="31">
      <c r="A31" s="27"/>
      <c r="B31" s="24" t="s">
        <v>37</v>
      </c>
      <c r="C31" s="25">
        <v>2500.0</v>
      </c>
      <c r="D31" s="25">
        <v>2500.0</v>
      </c>
      <c r="E31" s="25">
        <v>2500.0</v>
      </c>
      <c r="F31" s="25">
        <v>2500.0</v>
      </c>
      <c r="G31" s="26">
        <v>2500.0</v>
      </c>
      <c r="I31" s="5">
        <f t="shared" si="5"/>
        <v>0</v>
      </c>
    </row>
    <row r="32">
      <c r="A32" s="27"/>
      <c r="B32" s="24" t="s">
        <v>38</v>
      </c>
      <c r="C32" s="25"/>
      <c r="D32" s="25"/>
      <c r="E32" s="25"/>
      <c r="F32" s="25"/>
      <c r="G32" s="26"/>
      <c r="I32" s="5"/>
    </row>
    <row r="33">
      <c r="A33" s="27"/>
      <c r="B33" s="24" t="s">
        <v>39</v>
      </c>
      <c r="C33" s="25">
        <v>2642.91</v>
      </c>
      <c r="D33" s="25">
        <v>4093.62</v>
      </c>
      <c r="E33" s="25">
        <v>3108.54</v>
      </c>
      <c r="F33" s="25">
        <v>8000.0</v>
      </c>
      <c r="G33" s="26">
        <v>11702.0</v>
      </c>
      <c r="I33" s="5">
        <f> ((G33-F33)/F33 )</f>
        <v>0.46275</v>
      </c>
    </row>
    <row r="34">
      <c r="A34" s="27"/>
      <c r="B34" s="24" t="s">
        <v>40</v>
      </c>
      <c r="C34" s="29"/>
      <c r="D34" s="29"/>
      <c r="E34" s="29"/>
      <c r="F34" s="29"/>
      <c r="G34" s="26"/>
      <c r="I34" s="5"/>
    </row>
    <row r="35">
      <c r="A35" s="27"/>
      <c r="B35" s="24" t="s">
        <v>41</v>
      </c>
      <c r="C35" s="25">
        <v>1177.0</v>
      </c>
      <c r="D35" s="25">
        <v>2942.64</v>
      </c>
      <c r="E35" s="25">
        <v>3382.9</v>
      </c>
      <c r="F35" s="25">
        <v>12000.0</v>
      </c>
      <c r="G35" s="26">
        <v>6000.0</v>
      </c>
      <c r="I35" s="5">
        <f> ((G35-F35)/F35 )</f>
        <v>-0.5</v>
      </c>
    </row>
    <row r="36">
      <c r="A36" s="21" t="s">
        <v>42</v>
      </c>
      <c r="B36" s="22"/>
      <c r="C36" s="28"/>
      <c r="D36" s="28"/>
      <c r="E36" s="28"/>
      <c r="F36" s="28"/>
      <c r="G36" s="28"/>
      <c r="I36" s="5"/>
    </row>
    <row r="37">
      <c r="B37" s="24" t="s">
        <v>43</v>
      </c>
      <c r="C37" s="25">
        <v>43043.06</v>
      </c>
      <c r="D37" s="25">
        <v>10639.12</v>
      </c>
      <c r="E37" s="25">
        <v>48854.94</v>
      </c>
      <c r="F37" s="25">
        <v>0.0</v>
      </c>
      <c r="G37" s="25">
        <v>40408.0</v>
      </c>
      <c r="I37" s="30"/>
    </row>
    <row r="38">
      <c r="A38" s="31"/>
      <c r="B38" s="24" t="s">
        <v>44</v>
      </c>
      <c r="C38" s="25">
        <v>32946.29</v>
      </c>
      <c r="D38" s="25">
        <v>11629.4</v>
      </c>
      <c r="E38" s="25">
        <v>6056.6</v>
      </c>
      <c r="F38" s="25">
        <v>40000.0</v>
      </c>
      <c r="G38" s="25" t="s">
        <v>15</v>
      </c>
      <c r="I38" s="5"/>
    </row>
    <row r="39">
      <c r="A39" s="27"/>
      <c r="B39" s="24" t="s">
        <v>45</v>
      </c>
      <c r="C39" s="25" t="s">
        <v>15</v>
      </c>
      <c r="D39" s="25" t="s">
        <v>15</v>
      </c>
      <c r="E39" s="25" t="s">
        <v>15</v>
      </c>
      <c r="F39" s="25" t="s">
        <v>15</v>
      </c>
      <c r="G39" s="32">
        <v>9510.0</v>
      </c>
      <c r="I39" s="30"/>
    </row>
    <row r="40">
      <c r="A40" s="27"/>
      <c r="B40" s="33"/>
      <c r="C40" s="29"/>
      <c r="D40" s="29"/>
      <c r="E40" s="29"/>
      <c r="F40" s="29"/>
      <c r="G40" s="26"/>
      <c r="I40" s="5"/>
    </row>
    <row r="41">
      <c r="A41" s="21" t="s">
        <v>46</v>
      </c>
      <c r="B41" s="22"/>
      <c r="C41" s="28"/>
      <c r="D41" s="28"/>
      <c r="E41" s="28"/>
      <c r="F41" s="28"/>
      <c r="G41" s="28"/>
      <c r="I41" s="5"/>
    </row>
    <row r="42">
      <c r="B42" s="24" t="s">
        <v>47</v>
      </c>
      <c r="C42" s="25">
        <v>1638.85</v>
      </c>
      <c r="D42" s="25">
        <v>2235.57</v>
      </c>
      <c r="E42" s="25">
        <v>2226.37</v>
      </c>
      <c r="F42" s="25">
        <v>3703.0</v>
      </c>
      <c r="G42" s="26">
        <v>3800.0</v>
      </c>
      <c r="I42" s="5">
        <f> ((G42-F42)/F42 )</f>
        <v>0.02619497705</v>
      </c>
    </row>
    <row r="43">
      <c r="A43" s="21" t="s">
        <v>48</v>
      </c>
      <c r="B43" s="22"/>
      <c r="C43" s="28"/>
      <c r="D43" s="28"/>
      <c r="E43" s="28"/>
      <c r="F43" s="28"/>
      <c r="G43" s="28"/>
      <c r="I43" s="5"/>
    </row>
    <row r="44">
      <c r="B44" s="24" t="s">
        <v>49</v>
      </c>
      <c r="C44" s="25">
        <v>2868.66</v>
      </c>
      <c r="D44" s="25">
        <v>3361.37</v>
      </c>
      <c r="E44" s="25">
        <v>2342.94</v>
      </c>
      <c r="F44" s="25">
        <v>3450.0</v>
      </c>
      <c r="G44" s="25">
        <v>3400.0</v>
      </c>
      <c r="I44" s="5">
        <f> ((G44-F44)/F44 )</f>
        <v>-0.01449275362</v>
      </c>
    </row>
    <row r="45">
      <c r="A45" s="21" t="s">
        <v>50</v>
      </c>
      <c r="B45" s="22"/>
      <c r="C45" s="34"/>
      <c r="D45" s="34"/>
      <c r="E45" s="34"/>
      <c r="F45" s="34"/>
      <c r="G45" s="34"/>
      <c r="I45" s="5"/>
    </row>
    <row r="46">
      <c r="B46" s="24" t="s">
        <v>51</v>
      </c>
      <c r="C46" s="25">
        <v>2444.06</v>
      </c>
      <c r="D46" s="25">
        <v>2482.9</v>
      </c>
      <c r="E46" s="25">
        <v>715.62</v>
      </c>
      <c r="F46" s="25">
        <v>2518.0</v>
      </c>
      <c r="G46" s="25">
        <v>3800.0</v>
      </c>
      <c r="I46" s="5">
        <f> ((G46-F46)/F46 )</f>
        <v>0.5091342335</v>
      </c>
    </row>
    <row r="47">
      <c r="A47" s="27"/>
      <c r="B47" s="24"/>
      <c r="C47" s="25"/>
      <c r="D47" s="25"/>
      <c r="E47" s="25"/>
      <c r="F47" s="25"/>
      <c r="G47" s="26"/>
      <c r="I47" s="5"/>
    </row>
    <row r="48">
      <c r="A48" s="21" t="s">
        <v>52</v>
      </c>
      <c r="B48" s="22"/>
      <c r="C48" s="28"/>
      <c r="D48" s="28"/>
      <c r="E48" s="28"/>
      <c r="F48" s="28"/>
      <c r="G48" s="28"/>
      <c r="I48" s="5"/>
    </row>
    <row r="49">
      <c r="B49" s="24" t="s">
        <v>53</v>
      </c>
      <c r="C49" s="25">
        <v>4855.48</v>
      </c>
      <c r="D49" s="25">
        <v>4836.13</v>
      </c>
      <c r="E49" s="25">
        <v>2422.81</v>
      </c>
      <c r="F49" s="25">
        <v>2938.0</v>
      </c>
      <c r="G49" s="25">
        <v>3800.0</v>
      </c>
      <c r="I49" s="5">
        <f t="shared" ref="I49:I52" si="6"> ((G49-F49)/F49 )</f>
        <v>0.2933968686</v>
      </c>
    </row>
    <row r="50">
      <c r="A50" s="27"/>
      <c r="B50" s="24" t="s">
        <v>54</v>
      </c>
      <c r="C50" s="25">
        <v>7934.71</v>
      </c>
      <c r="D50" s="25">
        <v>8250.65</v>
      </c>
      <c r="E50" s="25">
        <v>8038.54</v>
      </c>
      <c r="F50" s="25">
        <v>10378.0</v>
      </c>
      <c r="G50" s="25">
        <v>10378.0</v>
      </c>
      <c r="I50" s="5">
        <f t="shared" si="6"/>
        <v>0</v>
      </c>
    </row>
    <row r="51">
      <c r="A51" s="27"/>
      <c r="B51" s="24" t="s">
        <v>55</v>
      </c>
      <c r="C51" s="25" t="s">
        <v>15</v>
      </c>
      <c r="D51" s="25" t="s">
        <v>15</v>
      </c>
      <c r="E51" s="25">
        <v>4605.0</v>
      </c>
      <c r="F51" s="25">
        <v>4700.0</v>
      </c>
      <c r="G51" s="25">
        <v>4700.0</v>
      </c>
      <c r="I51" s="5">
        <f t="shared" si="6"/>
        <v>0</v>
      </c>
    </row>
    <row r="52">
      <c r="A52" s="27"/>
      <c r="B52" s="24" t="s">
        <v>56</v>
      </c>
      <c r="C52" s="25" t="s">
        <v>15</v>
      </c>
      <c r="D52" s="25" t="s">
        <v>15</v>
      </c>
      <c r="E52" s="25" t="s">
        <v>15</v>
      </c>
      <c r="F52" s="25">
        <v>2400.0</v>
      </c>
      <c r="G52" s="35">
        <v>2400.0</v>
      </c>
      <c r="I52" s="5">
        <f t="shared" si="6"/>
        <v>0</v>
      </c>
    </row>
    <row r="53">
      <c r="A53" s="21" t="s">
        <v>57</v>
      </c>
      <c r="B53" s="22"/>
      <c r="C53" s="28"/>
      <c r="D53" s="28"/>
      <c r="E53" s="28"/>
      <c r="F53" s="28"/>
      <c r="G53" s="28"/>
      <c r="I53" s="5"/>
    </row>
    <row r="54">
      <c r="B54" s="24" t="s">
        <v>58</v>
      </c>
      <c r="C54" s="25">
        <v>6635.46</v>
      </c>
      <c r="D54" s="25">
        <v>6692.79</v>
      </c>
      <c r="E54" s="25">
        <v>5977.89</v>
      </c>
      <c r="F54" s="25">
        <v>10000.0</v>
      </c>
      <c r="G54" s="26">
        <v>10000.0</v>
      </c>
      <c r="I54" s="5">
        <f t="shared" ref="I54:I56" si="7"> ((G54-F54)/F54 )</f>
        <v>0</v>
      </c>
    </row>
    <row r="55">
      <c r="A55" s="27"/>
      <c r="B55" s="24" t="s">
        <v>59</v>
      </c>
      <c r="C55" s="25">
        <v>117197.19</v>
      </c>
      <c r="D55" s="25">
        <v>144922.03</v>
      </c>
      <c r="E55" s="25">
        <v>130041.85</v>
      </c>
      <c r="F55" s="25">
        <v>103000.0</v>
      </c>
      <c r="G55" s="26">
        <v>130000.0</v>
      </c>
      <c r="I55" s="5">
        <f t="shared" si="7"/>
        <v>0.2621359223</v>
      </c>
    </row>
    <row r="56">
      <c r="A56" s="27"/>
      <c r="B56" s="24" t="s">
        <v>60</v>
      </c>
      <c r="C56" s="25" t="s">
        <v>15</v>
      </c>
      <c r="D56" s="25">
        <v>4810.62</v>
      </c>
      <c r="E56" s="25">
        <v>11711.88</v>
      </c>
      <c r="F56" s="25">
        <v>5000.0</v>
      </c>
      <c r="G56" s="26">
        <v>8000.0</v>
      </c>
      <c r="I56" s="5">
        <f t="shared" si="7"/>
        <v>0.6</v>
      </c>
    </row>
    <row r="57">
      <c r="A57" s="21" t="s">
        <v>61</v>
      </c>
      <c r="B57" s="22"/>
      <c r="C57" s="28"/>
      <c r="D57" s="28"/>
      <c r="E57" s="28"/>
      <c r="F57" s="28"/>
      <c r="G57" s="28"/>
      <c r="I57" s="5"/>
    </row>
    <row r="58">
      <c r="B58" s="24" t="s">
        <v>62</v>
      </c>
      <c r="C58" s="25" t="s">
        <v>15</v>
      </c>
      <c r="D58" s="25" t="s">
        <v>15</v>
      </c>
      <c r="E58" s="25" t="s">
        <v>15</v>
      </c>
      <c r="F58" s="25">
        <v>1800.0</v>
      </c>
      <c r="G58" s="25">
        <v>1800.0</v>
      </c>
      <c r="I58" s="5">
        <f t="shared" ref="I58:I59" si="8"> ((G58-F58)/F58 )</f>
        <v>0</v>
      </c>
    </row>
    <row r="59">
      <c r="A59" s="27"/>
      <c r="B59" s="24" t="s">
        <v>63</v>
      </c>
      <c r="C59" s="25">
        <v>15159.78</v>
      </c>
      <c r="D59" s="25">
        <v>26495.16</v>
      </c>
      <c r="E59" s="25">
        <v>32924.95</v>
      </c>
      <c r="F59" s="25">
        <v>40000.0</v>
      </c>
      <c r="G59" s="25">
        <v>40000.0</v>
      </c>
      <c r="I59" s="5">
        <f t="shared" si="8"/>
        <v>0</v>
      </c>
    </row>
    <row r="60">
      <c r="A60" s="21" t="s">
        <v>64</v>
      </c>
      <c r="B60" s="22"/>
      <c r="C60" s="28"/>
      <c r="D60" s="28"/>
      <c r="E60" s="28"/>
      <c r="F60" s="28"/>
      <c r="G60" s="28"/>
      <c r="I60" s="5"/>
    </row>
    <row r="61">
      <c r="B61" s="24" t="s">
        <v>65</v>
      </c>
      <c r="C61" s="25" t="s">
        <v>15</v>
      </c>
      <c r="D61" s="25">
        <v>2260.88</v>
      </c>
      <c r="E61" s="25">
        <v>3417.36</v>
      </c>
      <c r="F61" s="25">
        <v>2875.0</v>
      </c>
      <c r="G61" s="25">
        <v>3075.0</v>
      </c>
      <c r="I61" s="5">
        <f t="shared" ref="I61:I62" si="9"> ((G61-F61)/F61 )</f>
        <v>0.06956521739</v>
      </c>
    </row>
    <row r="62">
      <c r="A62" s="27"/>
      <c r="B62" s="24" t="s">
        <v>66</v>
      </c>
      <c r="C62" s="25" t="s">
        <v>15</v>
      </c>
      <c r="D62" s="25">
        <v>2020.02</v>
      </c>
      <c r="E62" s="25">
        <v>3042.32</v>
      </c>
      <c r="F62" s="25">
        <v>1206.0</v>
      </c>
      <c r="G62" s="25">
        <v>1826.0</v>
      </c>
      <c r="I62" s="5">
        <f t="shared" si="9"/>
        <v>0.5140961857</v>
      </c>
    </row>
    <row r="63">
      <c r="A63" s="27"/>
      <c r="B63" s="24" t="s">
        <v>67</v>
      </c>
      <c r="C63" s="25" t="s">
        <v>15</v>
      </c>
      <c r="D63" s="25" t="s">
        <v>15</v>
      </c>
      <c r="E63" s="25">
        <v>14355.0</v>
      </c>
      <c r="F63" s="25" t="s">
        <v>15</v>
      </c>
      <c r="G63" s="25" t="s">
        <v>15</v>
      </c>
      <c r="I63" s="5"/>
    </row>
    <row r="64">
      <c r="A64" s="27"/>
      <c r="B64" s="24" t="s">
        <v>68</v>
      </c>
      <c r="C64" s="25">
        <v>0.0</v>
      </c>
      <c r="D64" s="25">
        <v>0.0</v>
      </c>
      <c r="E64" s="25">
        <v>0.0</v>
      </c>
      <c r="F64" s="25">
        <v>0.0</v>
      </c>
      <c r="G64" s="25">
        <v>5750.0</v>
      </c>
      <c r="I64" s="5" t="str">
        <f> ((G64-F64)/F64 )</f>
        <v>#DIV/0!</v>
      </c>
    </row>
    <row r="65">
      <c r="A65" s="21" t="s">
        <v>69</v>
      </c>
      <c r="B65" s="22"/>
      <c r="C65" s="28"/>
      <c r="D65" s="28"/>
      <c r="E65" s="28"/>
      <c r="F65" s="28"/>
      <c r="G65" s="28"/>
      <c r="I65" s="5"/>
    </row>
    <row r="66">
      <c r="B66" s="24" t="s">
        <v>70</v>
      </c>
      <c r="C66" s="25">
        <v>1492.0</v>
      </c>
      <c r="D66" s="25">
        <v>1427.65</v>
      </c>
      <c r="E66" s="25">
        <v>575.59</v>
      </c>
      <c r="F66" s="25">
        <v>795.49</v>
      </c>
      <c r="G66" s="26">
        <v>500.0</v>
      </c>
      <c r="I66" s="5">
        <f t="shared" ref="I66:I71" si="10"> ((G66-F66)/F66 )</f>
        <v>-0.3714565865</v>
      </c>
    </row>
    <row r="67">
      <c r="A67" s="27"/>
      <c r="B67" s="24" t="s">
        <v>71</v>
      </c>
      <c r="C67" s="25" t="s">
        <v>15</v>
      </c>
      <c r="D67" s="25" t="s">
        <v>15</v>
      </c>
      <c r="E67" s="25" t="s">
        <v>15</v>
      </c>
      <c r="F67" s="25">
        <v>8103.65</v>
      </c>
      <c r="G67" s="26">
        <v>27134.0</v>
      </c>
      <c r="I67" s="5">
        <f t="shared" si="10"/>
        <v>2.348367711</v>
      </c>
    </row>
    <row r="68">
      <c r="A68" s="27"/>
      <c r="B68" s="24" t="s">
        <v>72</v>
      </c>
      <c r="C68" s="25">
        <v>577.41</v>
      </c>
      <c r="D68" s="25">
        <v>2755.17</v>
      </c>
      <c r="E68" s="25">
        <v>314.48</v>
      </c>
      <c r="F68" s="25">
        <v>1260.4</v>
      </c>
      <c r="G68" s="26">
        <v>5391.0</v>
      </c>
      <c r="I68" s="5">
        <f t="shared" si="10"/>
        <v>3.277213583</v>
      </c>
    </row>
    <row r="69">
      <c r="A69" s="27"/>
      <c r="B69" s="24" t="s">
        <v>73</v>
      </c>
      <c r="C69" s="25">
        <v>1146.66</v>
      </c>
      <c r="D69" s="25">
        <v>1263.24</v>
      </c>
      <c r="E69" s="25" t="s">
        <v>15</v>
      </c>
      <c r="F69" s="25">
        <v>109.25</v>
      </c>
      <c r="G69" s="26">
        <v>2400.0</v>
      </c>
      <c r="I69" s="5">
        <f t="shared" si="10"/>
        <v>20.96796339</v>
      </c>
    </row>
    <row r="70">
      <c r="A70" s="27"/>
      <c r="B70" s="24" t="s">
        <v>74</v>
      </c>
      <c r="C70" s="25">
        <v>0.0</v>
      </c>
      <c r="D70" s="25">
        <v>0.0</v>
      </c>
      <c r="E70" s="25">
        <v>0.0</v>
      </c>
      <c r="F70" s="25">
        <v>69.0</v>
      </c>
      <c r="G70" s="26">
        <v>70.0</v>
      </c>
      <c r="I70" s="5">
        <f t="shared" si="10"/>
        <v>0.01449275362</v>
      </c>
    </row>
    <row r="71">
      <c r="A71" s="27"/>
      <c r="B71" s="24" t="s">
        <v>75</v>
      </c>
      <c r="C71" s="25">
        <v>862.05</v>
      </c>
      <c r="D71" s="25">
        <v>848.24</v>
      </c>
      <c r="E71" s="25">
        <v>529.02</v>
      </c>
      <c r="F71" s="25">
        <v>287.81</v>
      </c>
      <c r="G71" s="26">
        <v>1000.0</v>
      </c>
      <c r="I71" s="5">
        <f t="shared" si="10"/>
        <v>2.474514437</v>
      </c>
    </row>
    <row r="72">
      <c r="A72" s="27"/>
      <c r="B72" s="24" t="s">
        <v>76</v>
      </c>
      <c r="C72" s="25">
        <v>498.71</v>
      </c>
      <c r="D72" s="25" t="s">
        <v>15</v>
      </c>
      <c r="E72" s="25" t="s">
        <v>15</v>
      </c>
      <c r="F72" s="25" t="s">
        <v>15</v>
      </c>
      <c r="G72" s="25" t="s">
        <v>15</v>
      </c>
      <c r="I72" s="5"/>
    </row>
    <row r="73">
      <c r="A73" s="27"/>
      <c r="B73" s="24" t="s">
        <v>77</v>
      </c>
      <c r="C73" s="25">
        <v>1294.48</v>
      </c>
      <c r="D73" s="25">
        <v>1843.26</v>
      </c>
      <c r="E73" s="25" t="s">
        <v>15</v>
      </c>
      <c r="F73" s="25">
        <v>1530.65</v>
      </c>
      <c r="G73" s="26">
        <v>1800.0</v>
      </c>
      <c r="I73" s="5">
        <f> ((G73-F73)/F73 )</f>
        <v>0.1759709927</v>
      </c>
    </row>
    <row r="74">
      <c r="A74" s="21" t="s">
        <v>78</v>
      </c>
      <c r="B74" s="22"/>
      <c r="C74" s="28"/>
      <c r="D74" s="28"/>
      <c r="E74" s="28"/>
      <c r="F74" s="28"/>
      <c r="G74" s="28"/>
      <c r="I74" s="5"/>
    </row>
    <row r="75">
      <c r="B75" s="24" t="s">
        <v>79</v>
      </c>
      <c r="C75" s="25" t="s">
        <v>15</v>
      </c>
      <c r="D75" s="25" t="s">
        <v>15</v>
      </c>
      <c r="E75" s="25" t="s">
        <v>15</v>
      </c>
      <c r="F75" s="25">
        <v>11341.0</v>
      </c>
      <c r="G75" s="25">
        <v>15000.0</v>
      </c>
      <c r="I75" s="5">
        <f t="shared" ref="I75:I79" si="11"> ((G75-F75)/F75 )</f>
        <v>0.3226346883</v>
      </c>
    </row>
    <row r="76">
      <c r="A76" s="27"/>
      <c r="B76" s="24" t="s">
        <v>80</v>
      </c>
      <c r="C76" s="25">
        <v>2175.21</v>
      </c>
      <c r="D76" s="25" t="s">
        <v>15</v>
      </c>
      <c r="E76" s="25" t="s">
        <v>15</v>
      </c>
      <c r="F76" s="25">
        <v>609.0</v>
      </c>
      <c r="G76" s="25">
        <v>682.0</v>
      </c>
      <c r="I76" s="5">
        <f t="shared" si="11"/>
        <v>0.1198686371</v>
      </c>
    </row>
    <row r="77">
      <c r="A77" s="27"/>
      <c r="B77" s="24" t="s">
        <v>81</v>
      </c>
      <c r="C77" s="25">
        <v>414.88</v>
      </c>
      <c r="D77" s="25" t="s">
        <v>15</v>
      </c>
      <c r="E77" s="25">
        <v>3017.5</v>
      </c>
      <c r="F77" s="25">
        <v>44.0</v>
      </c>
      <c r="G77" s="25">
        <v>49.0</v>
      </c>
      <c r="I77" s="5">
        <f t="shared" si="11"/>
        <v>0.1136363636</v>
      </c>
    </row>
    <row r="78">
      <c r="A78" s="27"/>
      <c r="B78" s="24" t="s">
        <v>82</v>
      </c>
      <c r="C78" s="25">
        <v>462.38</v>
      </c>
      <c r="D78" s="25">
        <v>211.34</v>
      </c>
      <c r="E78" s="25">
        <v>228.79</v>
      </c>
      <c r="F78" s="25">
        <v>123.0</v>
      </c>
      <c r="G78" s="25">
        <v>138.0</v>
      </c>
      <c r="I78" s="5">
        <f t="shared" si="11"/>
        <v>0.1219512195</v>
      </c>
    </row>
    <row r="79">
      <c r="A79" s="27"/>
      <c r="B79" s="24" t="s">
        <v>83</v>
      </c>
      <c r="C79" s="25">
        <v>829.55</v>
      </c>
      <c r="D79" s="25">
        <v>676.52</v>
      </c>
      <c r="E79" s="25" t="s">
        <v>15</v>
      </c>
      <c r="F79" s="25">
        <v>1094.0</v>
      </c>
      <c r="G79" s="25">
        <v>1225.0</v>
      </c>
      <c r="I79" s="5">
        <f t="shared" si="11"/>
        <v>0.1197440585</v>
      </c>
    </row>
    <row r="80">
      <c r="A80" s="27"/>
      <c r="B80" s="24" t="s">
        <v>84</v>
      </c>
      <c r="C80" s="25">
        <v>262.0</v>
      </c>
      <c r="D80" s="25">
        <v>59.9</v>
      </c>
      <c r="E80" s="25" t="s">
        <v>15</v>
      </c>
      <c r="F80" s="25"/>
      <c r="G80" s="25"/>
      <c r="I80" s="5"/>
    </row>
    <row r="81">
      <c r="A81" s="27"/>
      <c r="B81" s="24" t="s">
        <v>85</v>
      </c>
      <c r="C81" s="25">
        <v>360.0</v>
      </c>
      <c r="D81" s="25">
        <v>1543.7</v>
      </c>
      <c r="E81" s="25" t="s">
        <v>15</v>
      </c>
      <c r="F81" s="25">
        <v>2080.0</v>
      </c>
      <c r="G81" s="25">
        <v>2330.0</v>
      </c>
      <c r="I81" s="5">
        <f> ((G81-F81)/F81 )</f>
        <v>0.1201923077</v>
      </c>
    </row>
    <row r="82">
      <c r="A82" s="27"/>
      <c r="B82" s="24" t="s">
        <v>76</v>
      </c>
      <c r="C82" s="25">
        <v>1667.0</v>
      </c>
      <c r="D82" s="25">
        <v>4083.76</v>
      </c>
      <c r="E82" s="25" t="s">
        <v>15</v>
      </c>
      <c r="F82" s="25"/>
      <c r="G82" s="25"/>
      <c r="I82" s="5"/>
    </row>
    <row r="83">
      <c r="A83" s="27"/>
      <c r="B83" s="24" t="s">
        <v>86</v>
      </c>
      <c r="C83" s="25">
        <v>4979.0</v>
      </c>
      <c r="D83" s="25">
        <v>4231.42</v>
      </c>
      <c r="E83" s="25" t="s">
        <v>15</v>
      </c>
      <c r="F83" s="25">
        <v>1150.0</v>
      </c>
      <c r="G83" s="25">
        <v>1288.0</v>
      </c>
      <c r="I83" s="5">
        <f t="shared" ref="I83:I85" si="12"> ((G83-F83)/F83 )</f>
        <v>0.12</v>
      </c>
    </row>
    <row r="84">
      <c r="A84" s="27"/>
      <c r="B84" s="24" t="s">
        <v>87</v>
      </c>
      <c r="C84" s="25">
        <v>2965.24</v>
      </c>
      <c r="D84" s="25">
        <v>792.12</v>
      </c>
      <c r="E84" s="25">
        <v>386.04</v>
      </c>
      <c r="F84" s="25">
        <v>1492.0</v>
      </c>
      <c r="G84" s="25">
        <v>3317.0</v>
      </c>
      <c r="I84" s="5">
        <f t="shared" si="12"/>
        <v>1.223190349</v>
      </c>
    </row>
    <row r="85">
      <c r="A85" s="27"/>
      <c r="B85" s="24" t="s">
        <v>88</v>
      </c>
      <c r="C85" s="25"/>
      <c r="D85" s="25"/>
      <c r="E85" s="25"/>
      <c r="F85" s="25"/>
      <c r="G85" s="25">
        <v>500.0</v>
      </c>
      <c r="I85" s="5" t="str">
        <f t="shared" si="12"/>
        <v>#DIV/0!</v>
      </c>
    </row>
    <row r="86">
      <c r="A86" s="21" t="s">
        <v>89</v>
      </c>
      <c r="B86" s="22"/>
      <c r="C86" s="28"/>
      <c r="D86" s="28"/>
      <c r="E86" s="28"/>
      <c r="F86" s="28"/>
      <c r="G86" s="28"/>
      <c r="I86" s="5"/>
    </row>
    <row r="87">
      <c r="B87" s="24" t="s">
        <v>90</v>
      </c>
      <c r="C87" s="25">
        <v>973.0</v>
      </c>
      <c r="D87" s="25" t="s">
        <v>15</v>
      </c>
      <c r="E87" s="25">
        <v>9711.25</v>
      </c>
      <c r="F87" s="25">
        <v>375.0</v>
      </c>
      <c r="G87" s="25">
        <v>420.0</v>
      </c>
      <c r="I87" s="5">
        <f t="shared" ref="I87:I95" si="13"> ((G87-F87)/F87 )</f>
        <v>0.12</v>
      </c>
    </row>
    <row r="88">
      <c r="A88" s="27"/>
      <c r="B88" s="24" t="s">
        <v>91</v>
      </c>
      <c r="C88" s="25">
        <v>616.62</v>
      </c>
      <c r="D88" s="25">
        <v>1554.82</v>
      </c>
      <c r="E88" s="25">
        <v>684.36</v>
      </c>
      <c r="F88" s="25">
        <v>962.0</v>
      </c>
      <c r="G88" s="25">
        <v>1077.0</v>
      </c>
      <c r="I88" s="5">
        <f t="shared" si="13"/>
        <v>0.1195426195</v>
      </c>
    </row>
    <row r="89">
      <c r="A89" s="27"/>
      <c r="B89" s="24" t="s">
        <v>92</v>
      </c>
      <c r="C89" s="25">
        <v>1066.68</v>
      </c>
      <c r="D89" s="25">
        <v>1575.93</v>
      </c>
      <c r="E89" s="25">
        <v>538.65</v>
      </c>
      <c r="F89" s="25">
        <v>1576.0</v>
      </c>
      <c r="G89" s="25">
        <v>1765.0</v>
      </c>
      <c r="I89" s="5">
        <f t="shared" si="13"/>
        <v>0.1199238579</v>
      </c>
    </row>
    <row r="90">
      <c r="A90" s="27"/>
      <c r="B90" s="24" t="s">
        <v>93</v>
      </c>
      <c r="C90" s="25">
        <v>890.44</v>
      </c>
      <c r="D90" s="25">
        <v>1597.91</v>
      </c>
      <c r="E90" s="25">
        <v>3866.83</v>
      </c>
      <c r="F90" s="25">
        <v>6082.0</v>
      </c>
      <c r="G90" s="25">
        <v>6812.0</v>
      </c>
      <c r="I90" s="5">
        <f t="shared" si="13"/>
        <v>0.1200263071</v>
      </c>
    </row>
    <row r="91">
      <c r="A91" s="27"/>
      <c r="B91" s="24" t="s">
        <v>94</v>
      </c>
      <c r="C91" s="25">
        <v>7554.65</v>
      </c>
      <c r="D91" s="25">
        <v>4476.87</v>
      </c>
      <c r="E91" s="25">
        <v>7604.89</v>
      </c>
      <c r="F91" s="25">
        <v>8000.0</v>
      </c>
      <c r="G91" s="25">
        <v>8960.0</v>
      </c>
      <c r="I91" s="5">
        <f t="shared" si="13"/>
        <v>0.12</v>
      </c>
    </row>
    <row r="92">
      <c r="A92" s="27"/>
      <c r="B92" s="24" t="s">
        <v>95</v>
      </c>
      <c r="C92" s="25" t="s">
        <v>15</v>
      </c>
      <c r="D92" s="25" t="s">
        <v>15</v>
      </c>
      <c r="E92" s="25">
        <v>2684.38</v>
      </c>
      <c r="F92" s="25">
        <v>1000.0</v>
      </c>
      <c r="G92" s="25">
        <v>1120.0</v>
      </c>
      <c r="I92" s="5">
        <f t="shared" si="13"/>
        <v>0.12</v>
      </c>
    </row>
    <row r="93">
      <c r="A93" s="27"/>
      <c r="B93" s="24" t="s">
        <v>96</v>
      </c>
      <c r="C93" s="25">
        <v>359.8</v>
      </c>
      <c r="D93" s="25">
        <v>390.71</v>
      </c>
      <c r="E93" s="25">
        <v>387.55</v>
      </c>
      <c r="F93" s="25">
        <v>397.0</v>
      </c>
      <c r="G93" s="25">
        <v>445.0</v>
      </c>
      <c r="I93" s="5">
        <f t="shared" si="13"/>
        <v>0.120906801</v>
      </c>
    </row>
    <row r="94">
      <c r="A94" s="27"/>
      <c r="B94" s="24" t="s">
        <v>97</v>
      </c>
      <c r="C94" s="25">
        <v>1411.97</v>
      </c>
      <c r="D94" s="25">
        <v>1472.96</v>
      </c>
      <c r="E94" s="25">
        <v>1478.99</v>
      </c>
      <c r="F94" s="25">
        <v>1275.0</v>
      </c>
      <c r="G94" s="25">
        <v>1428.0</v>
      </c>
      <c r="I94" s="5">
        <f t="shared" si="13"/>
        <v>0.12</v>
      </c>
    </row>
    <row r="95">
      <c r="A95" s="27"/>
      <c r="B95" s="24" t="s">
        <v>98</v>
      </c>
      <c r="C95" s="25">
        <v>196.46</v>
      </c>
      <c r="D95" s="25">
        <v>287.62</v>
      </c>
      <c r="E95" s="25">
        <v>379.34</v>
      </c>
      <c r="F95" s="25">
        <v>354.0</v>
      </c>
      <c r="G95" s="25">
        <v>396.0</v>
      </c>
      <c r="I95" s="5">
        <f t="shared" si="13"/>
        <v>0.1186440678</v>
      </c>
    </row>
    <row r="96">
      <c r="A96" s="27"/>
      <c r="B96" s="24" t="s">
        <v>76</v>
      </c>
      <c r="C96" s="25">
        <v>1994.42</v>
      </c>
      <c r="D96" s="25">
        <v>1999.14</v>
      </c>
      <c r="E96" s="25">
        <v>2997.5</v>
      </c>
      <c r="F96" s="25" t="s">
        <v>15</v>
      </c>
      <c r="G96" s="25" t="s">
        <v>15</v>
      </c>
      <c r="I96" s="5"/>
    </row>
    <row r="97">
      <c r="A97" s="27"/>
      <c r="B97" s="24" t="s">
        <v>99</v>
      </c>
      <c r="C97" s="25">
        <v>2371.15</v>
      </c>
      <c r="D97" s="25">
        <v>2229.24</v>
      </c>
      <c r="E97" s="25">
        <v>2168.25</v>
      </c>
      <c r="F97" s="25">
        <v>404.0</v>
      </c>
      <c r="G97" s="25">
        <v>452.0</v>
      </c>
      <c r="I97" s="5">
        <f> ((G97-F97)/F97 )</f>
        <v>0.1188118812</v>
      </c>
    </row>
    <row r="98">
      <c r="A98" s="21" t="s">
        <v>100</v>
      </c>
      <c r="B98" s="22"/>
      <c r="C98" s="28"/>
      <c r="D98" s="28"/>
      <c r="E98" s="28"/>
      <c r="F98" s="28"/>
      <c r="G98" s="28"/>
      <c r="I98" s="5"/>
    </row>
    <row r="99">
      <c r="B99" s="24" t="s">
        <v>101</v>
      </c>
      <c r="C99" s="25">
        <v>144.99</v>
      </c>
      <c r="D99" s="25">
        <v>525.18</v>
      </c>
      <c r="E99" s="25">
        <v>75.0</v>
      </c>
      <c r="F99" s="25">
        <v>86.0</v>
      </c>
      <c r="G99" s="25">
        <v>324.0</v>
      </c>
      <c r="I99" s="5">
        <f t="shared" ref="I99:I109" si="14"> ((G99-F99)/F99 )</f>
        <v>2.76744186</v>
      </c>
    </row>
    <row r="100">
      <c r="A100" s="27"/>
      <c r="B100" s="24" t="s">
        <v>102</v>
      </c>
      <c r="C100" s="25">
        <v>154.15</v>
      </c>
      <c r="D100" s="25">
        <v>332.48</v>
      </c>
      <c r="E100" s="25">
        <v>340.02</v>
      </c>
      <c r="F100" s="25">
        <v>1254.0</v>
      </c>
      <c r="G100" s="25">
        <v>557.0</v>
      </c>
      <c r="I100" s="5">
        <f t="shared" si="14"/>
        <v>-0.5558213716</v>
      </c>
    </row>
    <row r="101">
      <c r="A101" s="27"/>
      <c r="B101" s="24" t="s">
        <v>103</v>
      </c>
      <c r="C101" s="25">
        <v>5000.0</v>
      </c>
      <c r="D101" s="25">
        <v>6963.0</v>
      </c>
      <c r="E101" s="25">
        <v>6943.5</v>
      </c>
      <c r="F101" s="25">
        <v>1687.0</v>
      </c>
      <c r="G101" s="25">
        <v>1700.0</v>
      </c>
      <c r="I101" s="5">
        <f t="shared" si="14"/>
        <v>0.007705986959</v>
      </c>
    </row>
    <row r="102">
      <c r="A102" s="27"/>
      <c r="B102" s="24" t="s">
        <v>104</v>
      </c>
      <c r="C102" s="25">
        <v>751.31</v>
      </c>
      <c r="D102" s="25">
        <v>465.95</v>
      </c>
      <c r="E102" s="25">
        <v>788.95</v>
      </c>
      <c r="F102" s="25">
        <v>1019.0</v>
      </c>
      <c r="G102" s="25">
        <v>540.0</v>
      </c>
      <c r="I102" s="5">
        <f t="shared" si="14"/>
        <v>-0.4700686948</v>
      </c>
    </row>
    <row r="103">
      <c r="A103" s="27"/>
      <c r="B103" s="24" t="s">
        <v>105</v>
      </c>
      <c r="C103" s="25">
        <v>69.83</v>
      </c>
      <c r="D103" s="25">
        <v>1356.4</v>
      </c>
      <c r="E103" s="25">
        <v>1078.98</v>
      </c>
      <c r="F103" s="25">
        <v>1376.0</v>
      </c>
      <c r="G103" s="25">
        <v>704.0</v>
      </c>
      <c r="I103" s="5">
        <f t="shared" si="14"/>
        <v>-0.488372093</v>
      </c>
    </row>
    <row r="104">
      <c r="A104" s="27"/>
      <c r="B104" s="24" t="s">
        <v>106</v>
      </c>
      <c r="C104" s="25">
        <v>340.0</v>
      </c>
      <c r="D104" s="25">
        <v>185.0</v>
      </c>
      <c r="E104" s="25">
        <v>245.0</v>
      </c>
      <c r="F104" s="25">
        <v>633.0</v>
      </c>
      <c r="G104" s="25">
        <v>400.0</v>
      </c>
      <c r="I104" s="5">
        <f t="shared" si="14"/>
        <v>-0.3680884676</v>
      </c>
    </row>
    <row r="105">
      <c r="A105" s="27"/>
      <c r="B105" s="24" t="s">
        <v>107</v>
      </c>
      <c r="C105" s="25">
        <v>1805.24</v>
      </c>
      <c r="D105" s="25">
        <v>1394.49</v>
      </c>
      <c r="E105" s="25">
        <v>657.53</v>
      </c>
      <c r="F105" s="25">
        <v>271.0</v>
      </c>
      <c r="G105" s="25">
        <v>2660.0</v>
      </c>
      <c r="I105" s="5">
        <f t="shared" si="14"/>
        <v>8.815498155</v>
      </c>
    </row>
    <row r="106">
      <c r="A106" s="27"/>
      <c r="B106" s="24" t="s">
        <v>108</v>
      </c>
      <c r="C106" s="25">
        <v>10891.5</v>
      </c>
      <c r="D106" s="25">
        <v>16390.83</v>
      </c>
      <c r="E106" s="25">
        <v>20633.01</v>
      </c>
      <c r="F106" s="25">
        <v>19090.0</v>
      </c>
      <c r="G106" s="25">
        <v>20000.0</v>
      </c>
      <c r="I106" s="5">
        <f t="shared" si="14"/>
        <v>0.04766893662</v>
      </c>
    </row>
    <row r="107">
      <c r="A107" s="27"/>
      <c r="B107" s="24" t="s">
        <v>109</v>
      </c>
      <c r="C107" s="25">
        <v>2229.77</v>
      </c>
      <c r="D107" s="25">
        <v>2562.51</v>
      </c>
      <c r="E107" s="25">
        <v>2763.35</v>
      </c>
      <c r="F107" s="25">
        <v>2713.0</v>
      </c>
      <c r="G107" s="25">
        <v>3128.0</v>
      </c>
      <c r="I107" s="5">
        <f t="shared" si="14"/>
        <v>0.152967195</v>
      </c>
    </row>
    <row r="108">
      <c r="A108" s="27"/>
      <c r="B108" s="24" t="s">
        <v>110</v>
      </c>
      <c r="C108" s="25">
        <v>104.39</v>
      </c>
      <c r="D108" s="25" t="s">
        <v>15</v>
      </c>
      <c r="E108" s="25" t="s">
        <v>15</v>
      </c>
      <c r="F108" s="25">
        <v>115.0</v>
      </c>
      <c r="G108" s="25">
        <v>0.0</v>
      </c>
      <c r="I108" s="5">
        <f t="shared" si="14"/>
        <v>-1</v>
      </c>
    </row>
    <row r="109">
      <c r="A109" s="27"/>
      <c r="B109" s="24" t="s">
        <v>111</v>
      </c>
      <c r="C109" s="25">
        <v>440.26</v>
      </c>
      <c r="D109" s="25" t="s">
        <v>15</v>
      </c>
      <c r="E109" s="25">
        <v>490.13</v>
      </c>
      <c r="F109" s="25">
        <v>500.0</v>
      </c>
      <c r="G109" s="25">
        <v>750.0</v>
      </c>
      <c r="I109" s="5">
        <f t="shared" si="14"/>
        <v>0.5</v>
      </c>
    </row>
    <row r="110">
      <c r="A110" s="27"/>
      <c r="B110" s="24" t="s">
        <v>84</v>
      </c>
      <c r="C110" s="25">
        <v>336.8</v>
      </c>
      <c r="D110" s="25" t="s">
        <v>15</v>
      </c>
      <c r="E110" s="25">
        <v>233.74</v>
      </c>
      <c r="F110" s="25" t="s">
        <v>15</v>
      </c>
      <c r="G110" s="25" t="s">
        <v>15</v>
      </c>
      <c r="I110" s="5"/>
    </row>
    <row r="111">
      <c r="A111" s="27"/>
      <c r="B111" s="24" t="s">
        <v>76</v>
      </c>
      <c r="C111" s="25">
        <v>3847.67</v>
      </c>
      <c r="D111" s="25">
        <v>3849.87</v>
      </c>
      <c r="E111" s="25">
        <v>5499.16</v>
      </c>
      <c r="F111" s="25">
        <v>0.0</v>
      </c>
      <c r="G111" s="25">
        <v>2000.0</v>
      </c>
      <c r="I111" s="5" t="str">
        <f> ((G111-F111)/F111 )</f>
        <v>#DIV/0!</v>
      </c>
    </row>
    <row r="112">
      <c r="A112" s="27"/>
      <c r="B112" s="24" t="s">
        <v>112</v>
      </c>
      <c r="C112" s="25" t="s">
        <v>15</v>
      </c>
      <c r="D112" s="25">
        <v>96.75</v>
      </c>
      <c r="E112" s="25">
        <v>99.95</v>
      </c>
      <c r="F112" s="25">
        <v>299.0</v>
      </c>
      <c r="G112" s="25" t="s">
        <v>15</v>
      </c>
      <c r="I112" s="5"/>
    </row>
    <row r="113">
      <c r="A113" s="27"/>
      <c r="B113" s="24" t="s">
        <v>113</v>
      </c>
      <c r="C113" s="25">
        <v>150.0</v>
      </c>
      <c r="D113" s="25">
        <v>2200.31</v>
      </c>
      <c r="E113" s="25">
        <v>3038.43</v>
      </c>
      <c r="F113" s="25">
        <v>1230.0</v>
      </c>
      <c r="G113" s="25" t="s">
        <v>15</v>
      </c>
      <c r="I113" s="5"/>
    </row>
    <row r="114">
      <c r="A114" s="27"/>
      <c r="B114" s="24" t="s">
        <v>114</v>
      </c>
      <c r="C114" s="25">
        <v>2977.3</v>
      </c>
      <c r="D114" s="25">
        <v>3327.73</v>
      </c>
      <c r="E114" s="25" t="s">
        <v>15</v>
      </c>
      <c r="F114" s="25">
        <v>3144.0</v>
      </c>
      <c r="G114" s="25">
        <v>2215.0</v>
      </c>
      <c r="I114" s="5">
        <f> ((G114-F114)/F114 )</f>
        <v>-0.2954834606</v>
      </c>
    </row>
    <row r="115">
      <c r="A115" s="21" t="s">
        <v>115</v>
      </c>
      <c r="B115" s="22"/>
      <c r="C115" s="28"/>
      <c r="D115" s="28"/>
      <c r="E115" s="28"/>
      <c r="F115" s="28"/>
      <c r="G115" s="28"/>
      <c r="I115" s="5"/>
    </row>
    <row r="116">
      <c r="B116" s="24" t="s">
        <v>116</v>
      </c>
      <c r="C116" s="25">
        <v>3329.04</v>
      </c>
      <c r="D116" s="25">
        <v>6357.76</v>
      </c>
      <c r="E116" s="25">
        <v>3332.24</v>
      </c>
      <c r="F116" s="25">
        <v>5222.0</v>
      </c>
      <c r="G116" s="26">
        <v>3500.0</v>
      </c>
      <c r="I116" s="5">
        <f> ((G116-F116)/F116 )</f>
        <v>-0.3297587131</v>
      </c>
    </row>
    <row r="117">
      <c r="B117" s="24" t="s">
        <v>117</v>
      </c>
      <c r="C117" s="25">
        <v>667.36</v>
      </c>
      <c r="D117" s="25">
        <v>647.57</v>
      </c>
      <c r="E117" s="25">
        <v>504.57</v>
      </c>
      <c r="F117" s="25" t="s">
        <v>15</v>
      </c>
      <c r="G117" s="26" t="s">
        <v>15</v>
      </c>
      <c r="I117" s="5"/>
    </row>
    <row r="118">
      <c r="B118" s="24" t="s">
        <v>118</v>
      </c>
      <c r="C118" s="25">
        <v>1145.87</v>
      </c>
      <c r="D118" s="25">
        <v>1117.41</v>
      </c>
      <c r="E118" s="25" t="s">
        <v>15</v>
      </c>
      <c r="F118" s="25" t="s">
        <v>15</v>
      </c>
      <c r="G118" s="26" t="s">
        <v>15</v>
      </c>
      <c r="I118" s="5"/>
    </row>
    <row r="119">
      <c r="A119" s="21" t="s">
        <v>119</v>
      </c>
      <c r="B119" s="22"/>
      <c r="C119" s="28"/>
      <c r="D119" s="28"/>
      <c r="E119" s="28"/>
      <c r="F119" s="28"/>
      <c r="G119" s="28"/>
      <c r="I119" s="5"/>
    </row>
    <row r="120">
      <c r="B120" s="24" t="s">
        <v>120</v>
      </c>
      <c r="C120" s="25">
        <v>714.36</v>
      </c>
      <c r="D120" s="25">
        <v>5205.93</v>
      </c>
      <c r="E120" s="25">
        <v>745.0</v>
      </c>
      <c r="F120" s="25">
        <v>5484.0</v>
      </c>
      <c r="G120" s="25">
        <v>5893.0</v>
      </c>
      <c r="I120" s="5">
        <f t="shared" ref="I120:I121" si="15"> ((G120-F120)/F120 )</f>
        <v>0.0745805981</v>
      </c>
    </row>
    <row r="121">
      <c r="B121" s="24" t="s">
        <v>117</v>
      </c>
      <c r="C121" s="25">
        <v>964.08</v>
      </c>
      <c r="D121" s="25">
        <v>1458.94</v>
      </c>
      <c r="E121" s="25">
        <v>299.72</v>
      </c>
      <c r="F121" s="25" t="s">
        <v>15</v>
      </c>
      <c r="G121" s="25">
        <v>200.0</v>
      </c>
      <c r="I121" s="5" t="str">
        <f t="shared" si="15"/>
        <v>#VALUE!</v>
      </c>
    </row>
    <row r="122">
      <c r="B122" s="24" t="s">
        <v>118</v>
      </c>
      <c r="C122" s="25">
        <v>859.4</v>
      </c>
      <c r="D122" s="25">
        <v>1652.71</v>
      </c>
      <c r="E122" s="25">
        <v>1526.24</v>
      </c>
      <c r="F122" s="25" t="s">
        <v>15</v>
      </c>
      <c r="G122" s="25" t="s">
        <v>15</v>
      </c>
      <c r="I122" s="5"/>
    </row>
    <row r="123">
      <c r="A123" s="21" t="s">
        <v>121</v>
      </c>
      <c r="B123" s="22"/>
      <c r="C123" s="28"/>
      <c r="D123" s="28"/>
      <c r="E123" s="28"/>
      <c r="F123" s="28"/>
      <c r="G123" s="28"/>
      <c r="I123" s="5"/>
    </row>
    <row r="124">
      <c r="B124" s="24" t="s">
        <v>122</v>
      </c>
      <c r="C124" s="25">
        <v>2121.05</v>
      </c>
      <c r="D124" s="25">
        <v>2425.55</v>
      </c>
      <c r="E124" s="25">
        <v>1569.02</v>
      </c>
      <c r="F124" s="25">
        <v>1521.0</v>
      </c>
      <c r="G124" s="25">
        <v>1704.0</v>
      </c>
      <c r="I124" s="5">
        <f t="shared" ref="I124:I127" si="16"> ((G124-F124)/F124 )</f>
        <v>0.1203155819</v>
      </c>
    </row>
    <row r="125">
      <c r="A125" s="27"/>
      <c r="B125" s="24" t="s">
        <v>123</v>
      </c>
      <c r="C125" s="25" t="s">
        <v>15</v>
      </c>
      <c r="D125" s="25" t="s">
        <v>15</v>
      </c>
      <c r="E125" s="25">
        <v>371.8</v>
      </c>
      <c r="F125" s="25">
        <v>239.0</v>
      </c>
      <c r="G125" s="25">
        <v>400.0</v>
      </c>
      <c r="I125" s="5">
        <f t="shared" si="16"/>
        <v>0.6736401674</v>
      </c>
    </row>
    <row r="126">
      <c r="A126" s="27"/>
      <c r="B126" s="24" t="s">
        <v>117</v>
      </c>
      <c r="C126" s="25">
        <v>1649.99</v>
      </c>
      <c r="D126" s="25">
        <v>2214.49</v>
      </c>
      <c r="E126" s="25">
        <v>1998.92</v>
      </c>
      <c r="F126" s="25" t="s">
        <v>15</v>
      </c>
      <c r="G126" s="25">
        <v>200.0</v>
      </c>
      <c r="I126" s="5" t="str">
        <f t="shared" si="16"/>
        <v>#VALUE!</v>
      </c>
    </row>
    <row r="127">
      <c r="A127" s="27"/>
      <c r="B127" s="24" t="s">
        <v>124</v>
      </c>
      <c r="C127" s="25">
        <v>3528.01</v>
      </c>
      <c r="D127" s="25">
        <v>3238.96</v>
      </c>
      <c r="E127" s="25">
        <v>3962.26</v>
      </c>
      <c r="F127" s="25">
        <v>1300.0</v>
      </c>
      <c r="G127" s="25">
        <v>4495.0</v>
      </c>
      <c r="I127" s="5">
        <f t="shared" si="16"/>
        <v>2.457692308</v>
      </c>
    </row>
    <row r="128">
      <c r="A128" s="21" t="s">
        <v>125</v>
      </c>
      <c r="B128" s="22"/>
      <c r="C128" s="28"/>
      <c r="D128" s="28"/>
      <c r="E128" s="28"/>
      <c r="F128" s="28"/>
      <c r="G128" s="28"/>
      <c r="I128" s="5"/>
    </row>
    <row r="129">
      <c r="B129" s="24" t="s">
        <v>126</v>
      </c>
      <c r="C129" s="25">
        <v>11651.63</v>
      </c>
      <c r="D129" s="25">
        <v>15587.49</v>
      </c>
      <c r="E129" s="25">
        <v>14513.93</v>
      </c>
      <c r="F129" s="25">
        <v>15985.0</v>
      </c>
      <c r="G129" s="25">
        <v>17120.0</v>
      </c>
      <c r="I129" s="5">
        <f t="shared" ref="I129:I135" si="17"> ((G129-F129)/F129 )</f>
        <v>0.07100406631</v>
      </c>
    </row>
    <row r="130">
      <c r="A130" s="27"/>
      <c r="B130" s="24" t="s">
        <v>127</v>
      </c>
      <c r="C130" s="25" t="s">
        <v>15</v>
      </c>
      <c r="D130" s="25">
        <v>681.89</v>
      </c>
      <c r="E130" s="25">
        <v>1960.4</v>
      </c>
      <c r="F130" s="25">
        <v>2875.0</v>
      </c>
      <c r="G130" s="25">
        <v>0.0</v>
      </c>
      <c r="I130" s="5">
        <f t="shared" si="17"/>
        <v>-1</v>
      </c>
    </row>
    <row r="131">
      <c r="A131" s="27"/>
      <c r="B131" s="24" t="s">
        <v>117</v>
      </c>
      <c r="C131" s="25">
        <v>6919.76</v>
      </c>
      <c r="D131" s="25">
        <v>7585.37</v>
      </c>
      <c r="E131" s="25">
        <v>4176.87</v>
      </c>
      <c r="F131" s="25" t="s">
        <v>15</v>
      </c>
      <c r="G131" s="25">
        <v>5000.0</v>
      </c>
      <c r="I131" s="5" t="str">
        <f t="shared" si="17"/>
        <v>#VALUE!</v>
      </c>
    </row>
    <row r="132">
      <c r="A132" s="27"/>
      <c r="B132" s="24" t="s">
        <v>128</v>
      </c>
      <c r="C132" s="25" t="s">
        <v>15</v>
      </c>
      <c r="D132" s="25">
        <v>749.0</v>
      </c>
      <c r="E132" s="25">
        <v>1185.0</v>
      </c>
      <c r="F132" s="25">
        <v>1438.0</v>
      </c>
      <c r="G132" s="25">
        <v>1300.0</v>
      </c>
      <c r="I132" s="5">
        <f t="shared" si="17"/>
        <v>-0.09596662031</v>
      </c>
    </row>
    <row r="133">
      <c r="A133" s="27"/>
      <c r="B133" s="24" t="s">
        <v>118</v>
      </c>
      <c r="C133" s="25">
        <v>986.65</v>
      </c>
      <c r="D133" s="25">
        <v>646.95</v>
      </c>
      <c r="E133" s="25">
        <v>4925.89</v>
      </c>
      <c r="F133" s="25" t="s">
        <v>15</v>
      </c>
      <c r="G133" s="25">
        <v>2000.0</v>
      </c>
      <c r="I133" s="5" t="str">
        <f t="shared" si="17"/>
        <v>#VALUE!</v>
      </c>
    </row>
    <row r="134">
      <c r="A134" s="27"/>
      <c r="B134" s="24" t="s">
        <v>129</v>
      </c>
      <c r="C134" s="25">
        <v>4735.26</v>
      </c>
      <c r="D134" s="25">
        <v>4587.26</v>
      </c>
      <c r="E134" s="25">
        <v>2065.94</v>
      </c>
      <c r="F134" s="25" t="s">
        <v>15</v>
      </c>
      <c r="G134" s="25">
        <v>748.0</v>
      </c>
      <c r="I134" s="5" t="str">
        <f t="shared" si="17"/>
        <v>#VALUE!</v>
      </c>
    </row>
    <row r="135">
      <c r="A135" s="27"/>
      <c r="B135" s="24" t="s">
        <v>130</v>
      </c>
      <c r="C135" s="25" t="s">
        <v>15</v>
      </c>
      <c r="D135" s="25" t="s">
        <v>15</v>
      </c>
      <c r="E135" s="25">
        <v>2997.27</v>
      </c>
      <c r="F135" s="25" t="s">
        <v>15</v>
      </c>
      <c r="G135" s="25">
        <v>5230.0</v>
      </c>
      <c r="I135" s="5" t="str">
        <f t="shared" si="17"/>
        <v>#VALUE!</v>
      </c>
    </row>
    <row r="136">
      <c r="A136" s="21" t="s">
        <v>131</v>
      </c>
      <c r="B136" s="22"/>
      <c r="C136" s="28"/>
      <c r="D136" s="28"/>
      <c r="E136" s="28"/>
      <c r="F136" s="28"/>
      <c r="G136" s="28"/>
      <c r="I136" s="5"/>
    </row>
    <row r="137">
      <c r="B137" s="24" t="s">
        <v>132</v>
      </c>
      <c r="C137" s="25">
        <v>23348.98</v>
      </c>
      <c r="D137" s="25">
        <v>17475.57</v>
      </c>
      <c r="E137" s="25">
        <v>14758.24</v>
      </c>
      <c r="F137" s="25">
        <v>14152.18</v>
      </c>
      <c r="G137" s="26">
        <v>15001.0</v>
      </c>
      <c r="I137" s="5">
        <f t="shared" ref="I137:I141" si="18"> ((G137-F137)/F137 )</f>
        <v>0.05997803872</v>
      </c>
    </row>
    <row r="138">
      <c r="A138" s="27"/>
      <c r="B138" s="24" t="s">
        <v>133</v>
      </c>
      <c r="C138" s="25">
        <v>8505.84</v>
      </c>
      <c r="D138" s="25">
        <v>11711.24</v>
      </c>
      <c r="E138" s="25">
        <v>6427.99</v>
      </c>
      <c r="F138" s="25">
        <v>11034.0</v>
      </c>
      <c r="G138" s="25">
        <v>11696.0</v>
      </c>
      <c r="I138" s="5">
        <f t="shared" si="18"/>
        <v>0.05999637484</v>
      </c>
    </row>
    <row r="139">
      <c r="A139" s="27"/>
      <c r="B139" s="24" t="s">
        <v>134</v>
      </c>
      <c r="C139" s="25">
        <v>6068.01</v>
      </c>
      <c r="D139" s="25">
        <v>7475.99</v>
      </c>
      <c r="E139" s="25">
        <v>6373.63</v>
      </c>
      <c r="F139" s="25">
        <v>6439.0</v>
      </c>
      <c r="G139" s="25">
        <v>6825.0</v>
      </c>
      <c r="I139" s="5">
        <f t="shared" si="18"/>
        <v>0.05994719677</v>
      </c>
    </row>
    <row r="140">
      <c r="A140" s="27"/>
      <c r="B140" s="24" t="s">
        <v>135</v>
      </c>
      <c r="C140" s="25">
        <v>11835.61</v>
      </c>
      <c r="D140" s="25">
        <v>12268.36</v>
      </c>
      <c r="E140" s="25">
        <v>12473.72</v>
      </c>
      <c r="F140" s="25">
        <v>11281.0</v>
      </c>
      <c r="G140" s="25">
        <v>11958.0</v>
      </c>
      <c r="I140" s="5">
        <f t="shared" si="18"/>
        <v>0.06001241025</v>
      </c>
    </row>
    <row r="141">
      <c r="A141" s="27"/>
      <c r="B141" s="24" t="s">
        <v>136</v>
      </c>
      <c r="C141" s="25">
        <v>2269.67</v>
      </c>
      <c r="D141" s="25">
        <v>131.25</v>
      </c>
      <c r="E141" s="25">
        <v>281.98</v>
      </c>
      <c r="F141" s="25">
        <v>3000.0</v>
      </c>
      <c r="G141" s="25">
        <v>5100.0</v>
      </c>
      <c r="I141" s="5">
        <f t="shared" si="18"/>
        <v>0.7</v>
      </c>
    </row>
    <row r="142">
      <c r="A142" s="21" t="s">
        <v>137</v>
      </c>
      <c r="B142" s="22"/>
      <c r="C142" s="28"/>
      <c r="D142" s="28"/>
      <c r="E142" s="28"/>
      <c r="F142" s="28"/>
      <c r="G142" s="28"/>
      <c r="I142" s="5"/>
    </row>
    <row r="143">
      <c r="B143" s="24" t="s">
        <v>138</v>
      </c>
      <c r="C143" s="25">
        <v>3565.0</v>
      </c>
      <c r="D143" s="25" t="s">
        <v>15</v>
      </c>
      <c r="E143" s="25" t="s">
        <v>15</v>
      </c>
      <c r="F143" s="25">
        <v>1000.0</v>
      </c>
      <c r="G143" s="25">
        <v>2000.0</v>
      </c>
      <c r="I143" s="5">
        <f t="shared" ref="I143:I152" si="19"> ((G143-F143)/F143 )</f>
        <v>1</v>
      </c>
    </row>
    <row r="144">
      <c r="A144" s="27"/>
      <c r="B144" s="24" t="s">
        <v>139</v>
      </c>
      <c r="C144" s="25">
        <v>4000.0</v>
      </c>
      <c r="D144" s="25">
        <v>4205.0</v>
      </c>
      <c r="E144" s="25">
        <v>5205.0</v>
      </c>
      <c r="F144" s="25">
        <v>3000.0</v>
      </c>
      <c r="G144" s="25">
        <v>3000.0</v>
      </c>
      <c r="I144" s="5">
        <f t="shared" si="19"/>
        <v>0</v>
      </c>
    </row>
    <row r="145">
      <c r="A145" s="21" t="s">
        <v>140</v>
      </c>
      <c r="B145" s="22"/>
      <c r="C145" s="28"/>
      <c r="D145" s="28"/>
      <c r="E145" s="28"/>
      <c r="F145" s="28"/>
      <c r="G145" s="28"/>
      <c r="I145" s="5" t="str">
        <f t="shared" si="19"/>
        <v>#DIV/0!</v>
      </c>
    </row>
    <row r="146">
      <c r="B146" s="24" t="s">
        <v>141</v>
      </c>
      <c r="C146" s="25">
        <v>2463.99</v>
      </c>
      <c r="D146" s="25">
        <v>745.0</v>
      </c>
      <c r="E146" s="25">
        <v>14110.0</v>
      </c>
      <c r="F146" s="25">
        <v>28252.0</v>
      </c>
      <c r="G146" s="25">
        <v>28252.0</v>
      </c>
      <c r="I146" s="5">
        <f t="shared" si="19"/>
        <v>0</v>
      </c>
    </row>
    <row r="147">
      <c r="A147" s="27"/>
      <c r="B147" s="24" t="s">
        <v>142</v>
      </c>
      <c r="C147" s="25">
        <v>32752.1</v>
      </c>
      <c r="D147" s="25">
        <v>4540.0</v>
      </c>
      <c r="E147" s="25">
        <v>21572.8</v>
      </c>
      <c r="F147" s="25">
        <v>22775.0</v>
      </c>
      <c r="G147" s="25">
        <v>22775.0</v>
      </c>
      <c r="I147" s="5">
        <f t="shared" si="19"/>
        <v>0</v>
      </c>
    </row>
    <row r="148">
      <c r="A148" s="27"/>
      <c r="B148" s="24" t="s">
        <v>143</v>
      </c>
      <c r="C148" s="25">
        <v>18420.0</v>
      </c>
      <c r="D148" s="25" t="s">
        <v>15</v>
      </c>
      <c r="E148" s="25">
        <v>5510.0</v>
      </c>
      <c r="F148" s="25">
        <v>2074.0</v>
      </c>
      <c r="G148" s="25">
        <v>2074.0</v>
      </c>
      <c r="I148" s="5">
        <f t="shared" si="19"/>
        <v>0</v>
      </c>
    </row>
    <row r="149">
      <c r="A149" s="27"/>
      <c r="B149" s="24" t="s">
        <v>144</v>
      </c>
      <c r="C149" s="25">
        <v>12277.48</v>
      </c>
      <c r="D149" s="25">
        <v>13249.38</v>
      </c>
      <c r="E149" s="25">
        <v>16399.76</v>
      </c>
      <c r="F149" s="25">
        <v>17752.0</v>
      </c>
      <c r="G149" s="25">
        <v>25323.0</v>
      </c>
      <c r="I149" s="5">
        <f t="shared" si="19"/>
        <v>0.4264871564</v>
      </c>
    </row>
    <row r="150">
      <c r="A150" s="27"/>
      <c r="B150" s="24" t="s">
        <v>145</v>
      </c>
      <c r="C150" s="25">
        <v>2865.68</v>
      </c>
      <c r="D150" s="25">
        <v>1014.84</v>
      </c>
      <c r="E150" s="25" t="s">
        <v>15</v>
      </c>
      <c r="F150" s="25">
        <v>0.0</v>
      </c>
      <c r="G150" s="25">
        <v>0.0</v>
      </c>
      <c r="I150" s="5" t="str">
        <f t="shared" si="19"/>
        <v>#DIV/0!</v>
      </c>
    </row>
    <row r="151">
      <c r="A151" s="27"/>
      <c r="B151" s="24" t="s">
        <v>146</v>
      </c>
      <c r="C151" s="25">
        <v>8039.71</v>
      </c>
      <c r="D151" s="25">
        <v>5128.8</v>
      </c>
      <c r="E151" s="25">
        <v>3298.61</v>
      </c>
      <c r="F151" s="25">
        <v>10006.0</v>
      </c>
      <c r="G151" s="25">
        <v>9500.0</v>
      </c>
      <c r="I151" s="5">
        <f t="shared" si="19"/>
        <v>-0.05056965821</v>
      </c>
    </row>
    <row r="152">
      <c r="A152" s="27"/>
      <c r="B152" s="24" t="s">
        <v>147</v>
      </c>
      <c r="C152" s="25">
        <v>11592.0</v>
      </c>
      <c r="D152" s="25">
        <v>107.5</v>
      </c>
      <c r="E152" s="25" t="s">
        <v>15</v>
      </c>
      <c r="F152" s="25">
        <v>4276.0</v>
      </c>
      <c r="G152" s="25">
        <v>0.0</v>
      </c>
      <c r="I152" s="5">
        <f t="shared" si="19"/>
        <v>-1</v>
      </c>
    </row>
    <row r="153">
      <c r="A153" s="21" t="s">
        <v>148</v>
      </c>
      <c r="B153" s="22"/>
      <c r="C153" s="28"/>
      <c r="D153" s="28"/>
      <c r="E153" s="28"/>
      <c r="F153" s="28"/>
      <c r="G153" s="28"/>
      <c r="I153" s="5"/>
    </row>
    <row r="154">
      <c r="B154" s="24" t="s">
        <v>149</v>
      </c>
      <c r="C154" s="25">
        <v>498.14</v>
      </c>
      <c r="D154" s="25">
        <v>517.16</v>
      </c>
      <c r="E154" s="25">
        <v>196.67</v>
      </c>
      <c r="F154" s="25">
        <v>241.5</v>
      </c>
      <c r="G154" s="25">
        <v>270.0</v>
      </c>
      <c r="I154" s="5">
        <f t="shared" ref="I154:I158" si="20"> ((G154-F154)/F154 )</f>
        <v>0.1180124224</v>
      </c>
    </row>
    <row r="155">
      <c r="A155" s="27"/>
      <c r="B155" s="24" t="s">
        <v>150</v>
      </c>
      <c r="C155" s="25">
        <v>350.48</v>
      </c>
      <c r="D155" s="25">
        <v>524.4</v>
      </c>
      <c r="E155" s="25">
        <v>154.95</v>
      </c>
      <c r="F155" s="25">
        <v>495.0</v>
      </c>
      <c r="G155" s="25">
        <v>554.0</v>
      </c>
      <c r="I155" s="5">
        <f t="shared" si="20"/>
        <v>0.1191919192</v>
      </c>
    </row>
    <row r="156">
      <c r="A156" s="27"/>
      <c r="B156" s="24" t="s">
        <v>151</v>
      </c>
      <c r="C156" s="25">
        <v>800.0</v>
      </c>
      <c r="D156" s="25">
        <v>784.16</v>
      </c>
      <c r="E156" s="25">
        <v>520.94</v>
      </c>
      <c r="F156" s="25">
        <v>264.0</v>
      </c>
      <c r="G156" s="25">
        <v>296.0</v>
      </c>
      <c r="I156" s="5">
        <f t="shared" si="20"/>
        <v>0.1212121212</v>
      </c>
    </row>
    <row r="157">
      <c r="A157" s="27"/>
      <c r="B157" s="24" t="s">
        <v>152</v>
      </c>
      <c r="C157" s="25">
        <v>5286.02</v>
      </c>
      <c r="D157" s="25">
        <v>1992.72</v>
      </c>
      <c r="E157" s="25">
        <v>2038.15</v>
      </c>
      <c r="F157" s="25">
        <v>6954.0</v>
      </c>
      <c r="G157" s="25">
        <v>6954.1</v>
      </c>
      <c r="I157" s="5">
        <f t="shared" si="20"/>
        <v>0.00001438021283</v>
      </c>
    </row>
    <row r="158">
      <c r="A158" s="27"/>
      <c r="B158" s="24" t="s">
        <v>153</v>
      </c>
      <c r="C158" s="25">
        <v>12481.38</v>
      </c>
      <c r="D158" s="25">
        <v>13887.26</v>
      </c>
      <c r="E158" s="25">
        <v>16109.92</v>
      </c>
      <c r="F158" s="25">
        <v>13800.0</v>
      </c>
      <c r="G158" s="25">
        <v>13800.0</v>
      </c>
      <c r="I158" s="5">
        <f t="shared" si="20"/>
        <v>0</v>
      </c>
    </row>
    <row r="159">
      <c r="A159" s="21" t="s">
        <v>154</v>
      </c>
      <c r="B159" s="22"/>
      <c r="C159" s="28"/>
      <c r="D159" s="28"/>
      <c r="E159" s="28"/>
      <c r="F159" s="28"/>
      <c r="G159" s="28"/>
      <c r="I159" s="5"/>
    </row>
    <row r="160">
      <c r="B160" s="24" t="s">
        <v>155</v>
      </c>
      <c r="C160" s="25">
        <v>8683.86</v>
      </c>
      <c r="D160" s="25">
        <v>6663.6</v>
      </c>
      <c r="E160" s="25">
        <v>5583.01</v>
      </c>
      <c r="F160" s="25">
        <v>7575.0</v>
      </c>
      <c r="G160" s="26">
        <v>12126.0</v>
      </c>
      <c r="I160" s="5">
        <f> ((G160-F160)/F160 )</f>
        <v>0.6007920792</v>
      </c>
    </row>
    <row r="161">
      <c r="A161" s="21" t="s">
        <v>156</v>
      </c>
      <c r="B161" s="22"/>
      <c r="C161" s="28"/>
      <c r="D161" s="28"/>
      <c r="E161" s="28"/>
      <c r="F161" s="28"/>
      <c r="G161" s="28"/>
      <c r="I161" s="5"/>
    </row>
    <row r="162">
      <c r="B162" s="24" t="s">
        <v>157</v>
      </c>
      <c r="C162" s="25">
        <v>3500.0</v>
      </c>
      <c r="D162" s="25">
        <v>3500.0</v>
      </c>
      <c r="E162" s="25">
        <v>3500.0</v>
      </c>
      <c r="F162" s="25">
        <v>3500.0</v>
      </c>
      <c r="G162" s="25">
        <v>3500.0</v>
      </c>
      <c r="I162" s="5">
        <f t="shared" ref="I162:I165" si="21"> ((G162-F162)/F162 )</f>
        <v>0</v>
      </c>
    </row>
    <row r="163">
      <c r="A163" s="27"/>
      <c r="B163" s="24" t="s">
        <v>158</v>
      </c>
      <c r="C163" s="25">
        <v>4298.56</v>
      </c>
      <c r="D163" s="25">
        <v>4141.91</v>
      </c>
      <c r="E163" s="25">
        <v>3713.56</v>
      </c>
      <c r="F163" s="25">
        <v>4300.0</v>
      </c>
      <c r="G163" s="25">
        <v>4816.0</v>
      </c>
      <c r="I163" s="5">
        <f t="shared" si="21"/>
        <v>0.12</v>
      </c>
    </row>
    <row r="164">
      <c r="A164" s="27"/>
      <c r="B164" s="24" t="s">
        <v>159</v>
      </c>
      <c r="C164" s="25">
        <v>620.0</v>
      </c>
      <c r="D164" s="25">
        <v>620.0</v>
      </c>
      <c r="E164" s="25" t="s">
        <v>15</v>
      </c>
      <c r="F164" s="25">
        <v>620.0</v>
      </c>
      <c r="G164" s="25">
        <v>620.0</v>
      </c>
      <c r="I164" s="5">
        <f t="shared" si="21"/>
        <v>0</v>
      </c>
    </row>
    <row r="165">
      <c r="A165" s="36" t="s">
        <v>160</v>
      </c>
      <c r="B165" s="24" t="s">
        <v>161</v>
      </c>
      <c r="C165" s="25">
        <v>5325.0</v>
      </c>
      <c r="D165" s="25">
        <v>3525.9</v>
      </c>
      <c r="E165" s="25">
        <v>2065.0</v>
      </c>
      <c r="F165" s="25">
        <v>7115.0</v>
      </c>
      <c r="G165" s="25">
        <v>7115.0</v>
      </c>
      <c r="I165" s="5">
        <f t="shared" si="21"/>
        <v>0</v>
      </c>
    </row>
    <row r="166">
      <c r="A166" s="21" t="s">
        <v>162</v>
      </c>
      <c r="B166" s="22"/>
      <c r="C166" s="28"/>
      <c r="D166" s="28"/>
      <c r="E166" s="28"/>
      <c r="F166" s="28"/>
      <c r="G166" s="28"/>
      <c r="I166" s="5"/>
    </row>
    <row r="167">
      <c r="B167" s="24" t="s">
        <v>163</v>
      </c>
      <c r="C167" s="25">
        <v>837900.0</v>
      </c>
      <c r="D167" s="25">
        <v>917525.0</v>
      </c>
      <c r="E167" s="25">
        <v>907200.0</v>
      </c>
      <c r="F167" s="25">
        <v>965500.0</v>
      </c>
      <c r="G167" s="26">
        <v>1110325.0</v>
      </c>
      <c r="I167" s="5">
        <f t="shared" ref="I167:I168" si="22"> ((G167-F167)/F167 )</f>
        <v>0.15</v>
      </c>
    </row>
    <row r="168">
      <c r="A168" s="27"/>
      <c r="B168" s="24" t="s">
        <v>164</v>
      </c>
      <c r="C168" s="25">
        <v>320243.78</v>
      </c>
      <c r="D168" s="25">
        <v>401402.22</v>
      </c>
      <c r="E168" s="25">
        <v>434921.91</v>
      </c>
      <c r="F168" s="25">
        <v>565734.0</v>
      </c>
      <c r="G168" s="26">
        <v>649953.0</v>
      </c>
      <c r="I168" s="5">
        <f t="shared" si="22"/>
        <v>0.1488667819</v>
      </c>
    </row>
    <row r="169">
      <c r="A169" s="21" t="s">
        <v>165</v>
      </c>
      <c r="B169" s="22"/>
      <c r="C169" s="28"/>
      <c r="D169" s="28"/>
      <c r="E169" s="28"/>
      <c r="F169" s="28"/>
      <c r="G169" s="28"/>
      <c r="I169" s="5"/>
    </row>
    <row r="170">
      <c r="B170" s="24" t="s">
        <v>166</v>
      </c>
      <c r="C170" s="25">
        <v>39880.0</v>
      </c>
      <c r="D170" s="25">
        <v>40000.0</v>
      </c>
      <c r="E170" s="25">
        <v>87822.0</v>
      </c>
      <c r="F170" s="25">
        <v>127550.0</v>
      </c>
      <c r="G170" s="25">
        <v>145000.0</v>
      </c>
      <c r="I170" s="5">
        <f t="shared" ref="I170:I176" si="23"> ((G170-F170)/F170 )</f>
        <v>0.1368090945</v>
      </c>
    </row>
    <row r="171">
      <c r="A171" s="27"/>
      <c r="B171" s="24" t="s">
        <v>167</v>
      </c>
      <c r="C171" s="25">
        <v>8980.0</v>
      </c>
      <c r="D171" s="25">
        <v>8980.0</v>
      </c>
      <c r="E171" s="25">
        <v>8980.0</v>
      </c>
      <c r="F171" s="25">
        <v>9000.0</v>
      </c>
      <c r="G171" s="25">
        <v>9000.0</v>
      </c>
      <c r="I171" s="5">
        <f t="shared" si="23"/>
        <v>0</v>
      </c>
    </row>
    <row r="172">
      <c r="A172" s="27"/>
      <c r="B172" s="24" t="s">
        <v>168</v>
      </c>
      <c r="C172" s="25">
        <v>22250.5</v>
      </c>
      <c r="D172" s="25">
        <v>18486.0</v>
      </c>
      <c r="E172" s="25">
        <v>31994.5</v>
      </c>
      <c r="F172" s="25">
        <v>20000.0</v>
      </c>
      <c r="G172" s="25">
        <v>20000.0</v>
      </c>
      <c r="I172" s="5">
        <f t="shared" si="23"/>
        <v>0</v>
      </c>
    </row>
    <row r="173">
      <c r="A173" s="27"/>
      <c r="B173" s="24" t="s">
        <v>169</v>
      </c>
      <c r="C173" s="25">
        <v>1510.0</v>
      </c>
      <c r="D173" s="25" t="s">
        <v>15</v>
      </c>
      <c r="E173" s="25" t="s">
        <v>15</v>
      </c>
      <c r="F173" s="25" t="s">
        <v>15</v>
      </c>
      <c r="G173" s="25" t="s">
        <v>15</v>
      </c>
      <c r="I173" s="5" t="str">
        <f t="shared" si="23"/>
        <v>#VALUE!</v>
      </c>
    </row>
    <row r="174">
      <c r="A174" s="27"/>
      <c r="B174" s="24" t="s">
        <v>170</v>
      </c>
      <c r="C174" s="25">
        <v>1931.87</v>
      </c>
      <c r="D174" s="25">
        <v>7601.83</v>
      </c>
      <c r="E174" s="25">
        <v>7189.85</v>
      </c>
      <c r="F174" s="25">
        <v>10000.0</v>
      </c>
      <c r="G174" s="25">
        <v>10000.0</v>
      </c>
      <c r="I174" s="5">
        <f t="shared" si="23"/>
        <v>0</v>
      </c>
    </row>
    <row r="175">
      <c r="A175" s="27"/>
      <c r="B175" s="24" t="s">
        <v>171</v>
      </c>
      <c r="C175" s="25">
        <v>12672.37</v>
      </c>
      <c r="D175" s="25">
        <v>10698.25</v>
      </c>
      <c r="E175" s="25">
        <v>6650.0</v>
      </c>
      <c r="F175" s="25" t="s">
        <v>15</v>
      </c>
      <c r="G175" s="25" t="s">
        <v>15</v>
      </c>
      <c r="I175" s="5" t="str">
        <f t="shared" si="23"/>
        <v>#VALUE!</v>
      </c>
    </row>
    <row r="176">
      <c r="A176" s="27"/>
      <c r="B176" s="24" t="s">
        <v>172</v>
      </c>
      <c r="C176" s="25">
        <v>5648.01</v>
      </c>
      <c r="D176" s="25">
        <v>5673.19</v>
      </c>
      <c r="E176" s="25">
        <v>9054.58</v>
      </c>
      <c r="F176" s="25">
        <v>6000.0</v>
      </c>
      <c r="G176" s="25">
        <v>6000.0</v>
      </c>
      <c r="I176" s="5">
        <f t="shared" si="23"/>
        <v>0</v>
      </c>
    </row>
    <row r="177">
      <c r="A177" s="21" t="s">
        <v>173</v>
      </c>
      <c r="B177" s="22"/>
      <c r="C177" s="28"/>
      <c r="D177" s="28"/>
      <c r="E177" s="28"/>
      <c r="F177" s="28"/>
      <c r="G177" s="28"/>
      <c r="I177" s="5"/>
    </row>
    <row r="178">
      <c r="B178" s="24" t="s">
        <v>174</v>
      </c>
      <c r="C178" s="25">
        <v>51447.24</v>
      </c>
      <c r="D178" s="25">
        <v>75431.59</v>
      </c>
      <c r="E178" s="25">
        <v>59407.2</v>
      </c>
      <c r="F178" s="25">
        <v>75000.0</v>
      </c>
      <c r="G178" s="26">
        <v>79500.0</v>
      </c>
      <c r="I178" s="5">
        <f> ((G178-F178)/F178 )</f>
        <v>0.06</v>
      </c>
    </row>
    <row r="179">
      <c r="A179" s="21" t="s">
        <v>175</v>
      </c>
      <c r="B179" s="22"/>
      <c r="C179" s="28"/>
      <c r="D179" s="28"/>
      <c r="E179" s="28"/>
      <c r="F179" s="28"/>
      <c r="G179" s="28"/>
      <c r="I179" s="5"/>
    </row>
    <row r="180">
      <c r="B180" s="24" t="s">
        <v>176</v>
      </c>
      <c r="C180" s="25">
        <v>786.55</v>
      </c>
      <c r="D180" s="25">
        <v>2077.55</v>
      </c>
      <c r="E180" s="25" t="s">
        <v>15</v>
      </c>
      <c r="F180" s="25">
        <v>4200.0</v>
      </c>
      <c r="G180" s="26">
        <v>4200.0</v>
      </c>
      <c r="I180" s="5">
        <f t="shared" ref="I180:I181" si="24"> ((G180-F180)/F180 )</f>
        <v>0</v>
      </c>
    </row>
    <row r="181">
      <c r="A181" s="27"/>
      <c r="B181" s="24" t="s">
        <v>177</v>
      </c>
      <c r="C181" s="25">
        <v>122623.01</v>
      </c>
      <c r="D181" s="25">
        <v>94479.53</v>
      </c>
      <c r="E181" s="25">
        <v>82521.58</v>
      </c>
      <c r="F181" s="25">
        <v>145000.0</v>
      </c>
      <c r="G181" s="26">
        <v>148320.0</v>
      </c>
      <c r="I181" s="5">
        <f t="shared" si="24"/>
        <v>0.02289655172</v>
      </c>
    </row>
    <row r="182">
      <c r="A182" s="21" t="s">
        <v>178</v>
      </c>
      <c r="B182" s="22"/>
      <c r="C182" s="28"/>
      <c r="D182" s="28"/>
      <c r="E182" s="28"/>
      <c r="F182" s="28"/>
      <c r="G182" s="28"/>
      <c r="I182" s="5"/>
    </row>
    <row r="183">
      <c r="B183" s="24" t="s">
        <v>179</v>
      </c>
      <c r="C183" s="25">
        <v>25050.93</v>
      </c>
      <c r="D183" s="25">
        <v>27338.19</v>
      </c>
      <c r="E183" s="25">
        <v>39075.19</v>
      </c>
      <c r="F183" s="25">
        <v>50000.0</v>
      </c>
      <c r="G183" s="26">
        <v>50000.0</v>
      </c>
      <c r="I183" s="5">
        <f t="shared" ref="I183:I188" si="25"> ((G183-F183)/F183 )</f>
        <v>0</v>
      </c>
    </row>
    <row r="184">
      <c r="A184" s="27"/>
      <c r="B184" s="24" t="s">
        <v>180</v>
      </c>
      <c r="C184" s="25">
        <v>170089.55</v>
      </c>
      <c r="D184" s="25">
        <v>262189.43</v>
      </c>
      <c r="E184" s="25">
        <v>297265.99</v>
      </c>
      <c r="F184" s="25">
        <v>265000.0</v>
      </c>
      <c r="G184" s="26">
        <v>316250.0</v>
      </c>
      <c r="I184" s="5">
        <f t="shared" si="25"/>
        <v>0.1933962264</v>
      </c>
    </row>
    <row r="185">
      <c r="A185" s="27"/>
      <c r="B185" s="24" t="s">
        <v>181</v>
      </c>
      <c r="C185" s="25">
        <v>21083.0</v>
      </c>
      <c r="D185" s="25">
        <v>22688.2</v>
      </c>
      <c r="E185" s="25">
        <v>21462.87</v>
      </c>
      <c r="F185" s="25">
        <v>26000.0</v>
      </c>
      <c r="G185" s="26">
        <v>34140.0</v>
      </c>
      <c r="I185" s="5">
        <f t="shared" si="25"/>
        <v>0.3130769231</v>
      </c>
    </row>
    <row r="186">
      <c r="A186" s="27"/>
      <c r="B186" s="24" t="s">
        <v>182</v>
      </c>
      <c r="C186" s="25">
        <v>9347.68</v>
      </c>
      <c r="D186" s="25">
        <v>8422.51</v>
      </c>
      <c r="E186" s="25">
        <v>15785.12</v>
      </c>
      <c r="F186" s="25">
        <v>21700.0</v>
      </c>
      <c r="G186" s="26">
        <v>15141.0</v>
      </c>
      <c r="I186" s="5">
        <f t="shared" si="25"/>
        <v>-0.3022580645</v>
      </c>
    </row>
    <row r="187">
      <c r="A187" s="27"/>
      <c r="B187" s="24" t="s">
        <v>183</v>
      </c>
      <c r="C187" s="25">
        <v>22491.66</v>
      </c>
      <c r="D187" s="25">
        <v>25132.77</v>
      </c>
      <c r="E187" s="25">
        <v>35349.75</v>
      </c>
      <c r="F187" s="25">
        <v>35000.0</v>
      </c>
      <c r="G187" s="26">
        <v>40000.0</v>
      </c>
      <c r="I187" s="5">
        <f t="shared" si="25"/>
        <v>0.1428571429</v>
      </c>
    </row>
    <row r="188">
      <c r="A188" s="27"/>
      <c r="B188" s="24" t="s">
        <v>184</v>
      </c>
      <c r="C188" s="25">
        <v>1043.76</v>
      </c>
      <c r="D188" s="25" t="s">
        <v>15</v>
      </c>
      <c r="E188" s="25">
        <v>120.5</v>
      </c>
      <c r="F188" s="25">
        <v>1550.0</v>
      </c>
      <c r="G188" s="37">
        <v>1600.0</v>
      </c>
      <c r="I188" s="5">
        <f t="shared" si="25"/>
        <v>0.03225806452</v>
      </c>
    </row>
    <row r="189">
      <c r="A189" s="21" t="s">
        <v>185</v>
      </c>
      <c r="B189" s="22"/>
      <c r="C189" s="28"/>
      <c r="D189" s="28"/>
      <c r="E189" s="28"/>
      <c r="F189" s="28"/>
      <c r="G189" s="28"/>
      <c r="I189" s="5"/>
    </row>
    <row r="190">
      <c r="B190" s="24" t="s">
        <v>186</v>
      </c>
      <c r="C190" s="25">
        <v>14531.64</v>
      </c>
      <c r="D190" s="25">
        <v>16815.3</v>
      </c>
      <c r="E190" s="25">
        <v>15863.6</v>
      </c>
      <c r="F190" s="25">
        <v>59000.0</v>
      </c>
      <c r="G190" s="26">
        <v>60000.0</v>
      </c>
      <c r="I190" s="5">
        <f t="shared" ref="I190:I191" si="26"> ((G190-F190)/F190 )</f>
        <v>0.01694915254</v>
      </c>
    </row>
    <row r="191">
      <c r="A191" s="27"/>
      <c r="B191" s="24" t="s">
        <v>187</v>
      </c>
      <c r="C191" s="25">
        <v>8819.72</v>
      </c>
      <c r="D191" s="25">
        <v>14186.11</v>
      </c>
      <c r="E191" s="25">
        <v>20694.58</v>
      </c>
      <c r="F191" s="25">
        <v>21730.0</v>
      </c>
      <c r="G191" s="26">
        <v>29458.0</v>
      </c>
      <c r="I191" s="5">
        <f t="shared" si="26"/>
        <v>0.3556373677</v>
      </c>
    </row>
    <row r="192">
      <c r="A192" s="21" t="s">
        <v>188</v>
      </c>
      <c r="B192" s="22"/>
      <c r="C192" s="28"/>
      <c r="D192" s="28"/>
      <c r="E192" s="28"/>
      <c r="F192" s="28"/>
      <c r="G192" s="28"/>
      <c r="I192" s="5"/>
    </row>
    <row r="193">
      <c r="B193" s="24" t="s">
        <v>189</v>
      </c>
      <c r="C193" s="25">
        <v>128844.3</v>
      </c>
      <c r="D193" s="25">
        <v>213919.5</v>
      </c>
      <c r="E193" s="25">
        <v>293639.05</v>
      </c>
      <c r="F193" s="25">
        <v>257000.0</v>
      </c>
      <c r="G193" s="32">
        <v>269510.0</v>
      </c>
      <c r="I193" s="5">
        <f t="shared" ref="I193:I196" si="27"> ((G193-F193)/F193 )</f>
        <v>0.0486770428</v>
      </c>
    </row>
    <row r="194">
      <c r="A194" s="27"/>
      <c r="B194" s="24" t="s">
        <v>190</v>
      </c>
      <c r="C194" s="25">
        <v>43269.51</v>
      </c>
      <c r="D194" s="25">
        <v>20752.17</v>
      </c>
      <c r="E194" s="25">
        <v>56380.17</v>
      </c>
      <c r="F194" s="25">
        <v>80000.0</v>
      </c>
      <c r="G194" s="26">
        <v>80000.0</v>
      </c>
      <c r="I194" s="5">
        <f t="shared" si="27"/>
        <v>0</v>
      </c>
    </row>
    <row r="195">
      <c r="A195" s="27"/>
      <c r="B195" s="24" t="s">
        <v>191</v>
      </c>
      <c r="C195" s="25">
        <v>5465.03</v>
      </c>
      <c r="D195" s="25">
        <v>6216.48</v>
      </c>
      <c r="E195" s="25">
        <v>7500.0</v>
      </c>
      <c r="F195" s="25">
        <v>30000.0</v>
      </c>
      <c r="G195" s="25">
        <v>30000.0</v>
      </c>
      <c r="I195" s="5">
        <f t="shared" si="27"/>
        <v>0</v>
      </c>
    </row>
    <row r="196">
      <c r="A196" s="27"/>
      <c r="B196" s="24" t="s">
        <v>192</v>
      </c>
      <c r="C196" s="25">
        <v>491.0</v>
      </c>
      <c r="D196" s="25">
        <v>520.46</v>
      </c>
      <c r="E196" s="25">
        <v>1656.76</v>
      </c>
      <c r="F196" s="25">
        <v>690.0</v>
      </c>
      <c r="G196" s="25">
        <v>690.0</v>
      </c>
      <c r="I196" s="5">
        <f t="shared" si="27"/>
        <v>0</v>
      </c>
    </row>
    <row r="197">
      <c r="A197" s="27"/>
      <c r="B197" s="24"/>
      <c r="C197" s="25"/>
      <c r="D197" s="25"/>
      <c r="E197" s="25"/>
      <c r="F197" s="25"/>
      <c r="G197" s="25"/>
      <c r="I197" s="5"/>
    </row>
    <row r="198">
      <c r="A198" s="21" t="s">
        <v>193</v>
      </c>
      <c r="B198" s="22"/>
      <c r="C198" s="28"/>
      <c r="D198" s="28"/>
      <c r="E198" s="28"/>
      <c r="F198" s="28"/>
      <c r="G198" s="28"/>
      <c r="I198" s="5"/>
    </row>
    <row r="199">
      <c r="B199" s="24" t="s">
        <v>194</v>
      </c>
      <c r="C199" s="25">
        <v>450.0</v>
      </c>
      <c r="D199" s="25">
        <v>644.0</v>
      </c>
      <c r="E199" s="25">
        <v>1718.0</v>
      </c>
      <c r="F199" s="25">
        <v>1800.0</v>
      </c>
      <c r="G199" s="25">
        <v>1800.0</v>
      </c>
      <c r="I199" s="5">
        <f> ((G199-F199)/F199 )</f>
        <v>0</v>
      </c>
    </row>
    <row r="200">
      <c r="A200" s="21" t="s">
        <v>195</v>
      </c>
      <c r="B200" s="22"/>
      <c r="C200" s="28"/>
      <c r="D200" s="28"/>
      <c r="E200" s="28"/>
      <c r="F200" s="28"/>
      <c r="G200" s="28"/>
      <c r="I200" s="5"/>
    </row>
    <row r="201">
      <c r="B201" s="24" t="s">
        <v>196</v>
      </c>
      <c r="C201" s="25">
        <v>635.76</v>
      </c>
      <c r="D201" s="25" t="s">
        <v>15</v>
      </c>
      <c r="E201" s="25">
        <v>771.8</v>
      </c>
      <c r="F201" s="25" t="s">
        <v>15</v>
      </c>
      <c r="G201" s="25">
        <v>1500.0</v>
      </c>
      <c r="I201" s="5" t="str">
        <f t="shared" ref="I201:I203" si="28"> ((G201-F201)/F201 )</f>
        <v>#VALUE!</v>
      </c>
    </row>
    <row r="202">
      <c r="B202" s="24" t="s">
        <v>197</v>
      </c>
      <c r="C202" s="25" t="s">
        <v>15</v>
      </c>
      <c r="D202" s="25">
        <v>1000.0</v>
      </c>
      <c r="E202" s="25" t="s">
        <v>15</v>
      </c>
      <c r="F202" s="25">
        <v>1150.0</v>
      </c>
      <c r="G202" s="25">
        <v>0.0</v>
      </c>
      <c r="I202" s="5">
        <f t="shared" si="28"/>
        <v>-1</v>
      </c>
    </row>
    <row r="203">
      <c r="A203" s="27"/>
      <c r="B203" s="24" t="s">
        <v>198</v>
      </c>
      <c r="C203" s="25">
        <v>1850.0</v>
      </c>
      <c r="D203" s="25">
        <v>2322.0</v>
      </c>
      <c r="E203" s="25">
        <v>3446.0</v>
      </c>
      <c r="F203" s="25">
        <v>1000.0</v>
      </c>
      <c r="G203" s="25">
        <v>1000.0</v>
      </c>
      <c r="I203" s="5">
        <f t="shared" si="28"/>
        <v>0</v>
      </c>
    </row>
    <row r="204">
      <c r="A204" s="21" t="s">
        <v>199</v>
      </c>
      <c r="B204" s="22"/>
      <c r="C204" s="28"/>
      <c r="D204" s="28"/>
      <c r="E204" s="28"/>
      <c r="F204" s="28"/>
      <c r="G204" s="28"/>
      <c r="I204" s="5"/>
    </row>
    <row r="205">
      <c r="B205" s="24" t="s">
        <v>200</v>
      </c>
      <c r="C205" s="25">
        <v>12449.04</v>
      </c>
      <c r="D205" s="25">
        <v>11061.84</v>
      </c>
      <c r="E205" s="25">
        <v>13278.8</v>
      </c>
      <c r="F205" s="25">
        <v>19000.0</v>
      </c>
      <c r="G205" s="26">
        <v>19570.0</v>
      </c>
      <c r="I205" s="5">
        <f t="shared" ref="I205:I208" si="29"> ((G205-F205)/F205 )</f>
        <v>0.03</v>
      </c>
    </row>
    <row r="206">
      <c r="A206" s="27"/>
      <c r="B206" s="24" t="s">
        <v>201</v>
      </c>
      <c r="C206" s="25">
        <v>14438.2</v>
      </c>
      <c r="D206" s="25">
        <v>2130.0</v>
      </c>
      <c r="E206" s="25">
        <v>11205.93</v>
      </c>
      <c r="F206" s="25">
        <v>24005.0</v>
      </c>
      <c r="G206" s="26">
        <v>24720.0</v>
      </c>
      <c r="I206" s="5">
        <f t="shared" si="29"/>
        <v>0.02978546136</v>
      </c>
    </row>
    <row r="207">
      <c r="A207" s="27"/>
      <c r="B207" s="24" t="s">
        <v>202</v>
      </c>
      <c r="C207" s="25">
        <v>27883.31</v>
      </c>
      <c r="D207" s="25">
        <v>4280.9</v>
      </c>
      <c r="E207" s="25">
        <v>2292.41</v>
      </c>
      <c r="F207" s="25">
        <v>5000.0</v>
      </c>
      <c r="G207" s="25">
        <v>5000.0</v>
      </c>
      <c r="I207" s="5">
        <f t="shared" si="29"/>
        <v>0</v>
      </c>
    </row>
    <row r="208">
      <c r="A208" s="27"/>
      <c r="B208" s="24" t="s">
        <v>203</v>
      </c>
      <c r="C208" s="25">
        <v>1041.99</v>
      </c>
      <c r="D208" s="25">
        <v>2547.0</v>
      </c>
      <c r="E208" s="25" t="s">
        <v>15</v>
      </c>
      <c r="F208" s="25">
        <v>4500.0</v>
      </c>
      <c r="G208" s="25">
        <v>4500.0</v>
      </c>
      <c r="I208" s="5">
        <f t="shared" si="29"/>
        <v>0</v>
      </c>
    </row>
    <row r="209">
      <c r="A209" s="21" t="s">
        <v>204</v>
      </c>
      <c r="B209" s="22"/>
      <c r="C209" s="28"/>
      <c r="D209" s="28"/>
      <c r="E209" s="28"/>
      <c r="F209" s="28"/>
      <c r="G209" s="28"/>
      <c r="I209" s="5"/>
    </row>
    <row r="210">
      <c r="B210" s="24" t="s">
        <v>205</v>
      </c>
      <c r="C210" s="25">
        <v>35531.08</v>
      </c>
      <c r="D210" s="25">
        <v>18828.5</v>
      </c>
      <c r="E210" s="25">
        <v>28002.35</v>
      </c>
      <c r="F210" s="25">
        <v>72158.0</v>
      </c>
      <c r="G210" s="26">
        <v>55230.0</v>
      </c>
      <c r="I210" s="5">
        <f> ((G210-F210)/F210 )</f>
        <v>-0.2345963026</v>
      </c>
    </row>
    <row r="211">
      <c r="B211" s="24" t="s">
        <v>206</v>
      </c>
      <c r="C211" s="25">
        <v>1385.0</v>
      </c>
      <c r="D211" s="25">
        <v>698.77</v>
      </c>
      <c r="E211" s="25">
        <v>18.95</v>
      </c>
      <c r="F211" s="25" t="s">
        <v>15</v>
      </c>
      <c r="G211" s="25" t="s">
        <v>15</v>
      </c>
      <c r="I211" s="5"/>
    </row>
    <row r="212">
      <c r="A212" s="21" t="s">
        <v>207</v>
      </c>
      <c r="B212" s="22"/>
      <c r="C212" s="28"/>
      <c r="D212" s="28"/>
      <c r="E212" s="28"/>
      <c r="F212" s="28"/>
      <c r="G212" s="28"/>
      <c r="I212" s="5"/>
    </row>
    <row r="213">
      <c r="B213" s="24" t="s">
        <v>208</v>
      </c>
      <c r="C213" s="25">
        <v>3041341.35</v>
      </c>
      <c r="D213" s="25">
        <v>3212078.37</v>
      </c>
      <c r="E213" s="25">
        <v>3248744.44</v>
      </c>
      <c r="F213" s="25">
        <v>3701195.0</v>
      </c>
      <c r="G213" s="26">
        <f>F213*1.0885+62562+31281+31281+31281+93843+31281+31281</f>
        <v>4341560.758</v>
      </c>
      <c r="I213" s="5">
        <f t="shared" ref="I213:I214" si="30"> ((G213-F213)/F213 )</f>
        <v>0.1730159469</v>
      </c>
    </row>
    <row r="214">
      <c r="A214" s="27"/>
      <c r="B214" s="24" t="s">
        <v>209</v>
      </c>
      <c r="C214" s="25">
        <v>36729.63</v>
      </c>
      <c r="D214" s="25">
        <v>11172.23</v>
      </c>
      <c r="E214" s="25">
        <v>21370.8</v>
      </c>
      <c r="F214" s="25">
        <v>51063.0</v>
      </c>
      <c r="G214" s="25">
        <v>25000.0</v>
      </c>
      <c r="I214" s="5">
        <f t="shared" si="30"/>
        <v>-0.5104087108</v>
      </c>
    </row>
    <row r="215">
      <c r="A215" s="21" t="s">
        <v>210</v>
      </c>
      <c r="B215" s="22"/>
      <c r="C215" s="28"/>
      <c r="D215" s="28"/>
      <c r="E215" s="28"/>
      <c r="F215" s="28"/>
      <c r="G215" s="28"/>
      <c r="I215" s="5"/>
    </row>
    <row r="216">
      <c r="B216" s="24" t="s">
        <v>211</v>
      </c>
      <c r="C216" s="25">
        <v>447.27</v>
      </c>
      <c r="D216" s="25">
        <v>14857.43</v>
      </c>
      <c r="E216" s="25" t="s">
        <v>15</v>
      </c>
      <c r="F216" s="25" t="s">
        <v>15</v>
      </c>
      <c r="G216" s="25" t="s">
        <v>15</v>
      </c>
      <c r="I216" s="5" t="str">
        <f t="shared" ref="I216:I220" si="31"> ((G216-F216)/F216 )</f>
        <v>#VALUE!</v>
      </c>
    </row>
    <row r="217">
      <c r="B217" s="24" t="s">
        <v>212</v>
      </c>
      <c r="C217" s="25">
        <v>7377.86</v>
      </c>
      <c r="D217" s="25">
        <v>8008.8</v>
      </c>
      <c r="E217" s="25">
        <v>2777.61</v>
      </c>
      <c r="F217" s="25" t="s">
        <v>15</v>
      </c>
      <c r="G217" s="25" t="s">
        <v>15</v>
      </c>
      <c r="I217" s="5" t="str">
        <f t="shared" si="31"/>
        <v>#VALUE!</v>
      </c>
    </row>
    <row r="218">
      <c r="B218" s="24" t="s">
        <v>213</v>
      </c>
      <c r="C218" s="25">
        <v>1730.56</v>
      </c>
      <c r="D218" s="25">
        <v>1848.28</v>
      </c>
      <c r="E218" s="25">
        <v>6459.27</v>
      </c>
      <c r="F218" s="25">
        <v>7000.0</v>
      </c>
      <c r="G218" s="26">
        <v>4000.0</v>
      </c>
      <c r="I218" s="5">
        <f t="shared" si="31"/>
        <v>-0.4285714286</v>
      </c>
    </row>
    <row r="219">
      <c r="A219" s="27"/>
      <c r="B219" s="24" t="s">
        <v>214</v>
      </c>
      <c r="C219" s="25">
        <v>12017.82</v>
      </c>
      <c r="D219" s="25">
        <v>3683.18</v>
      </c>
      <c r="E219" s="25" t="s">
        <v>15</v>
      </c>
      <c r="F219" s="25">
        <v>26045.0</v>
      </c>
      <c r="G219" s="25">
        <v>26045.0</v>
      </c>
      <c r="I219" s="5">
        <f t="shared" si="31"/>
        <v>0</v>
      </c>
    </row>
    <row r="220">
      <c r="A220" s="27"/>
      <c r="B220" s="24" t="s">
        <v>215</v>
      </c>
      <c r="C220" s="25">
        <v>45000.0</v>
      </c>
      <c r="D220" s="25">
        <v>45000.0</v>
      </c>
      <c r="E220" s="25">
        <v>45000.0</v>
      </c>
      <c r="F220" s="25">
        <v>45000.0</v>
      </c>
      <c r="G220" s="26">
        <v>45000.0</v>
      </c>
      <c r="I220" s="5">
        <f t="shared" si="31"/>
        <v>0</v>
      </c>
    </row>
    <row r="221">
      <c r="A221" s="21" t="s">
        <v>216</v>
      </c>
      <c r="B221" s="22"/>
      <c r="C221" s="28"/>
      <c r="D221" s="28"/>
      <c r="E221" s="28"/>
      <c r="F221" s="28"/>
      <c r="G221" s="28"/>
      <c r="I221" s="5"/>
    </row>
    <row r="222">
      <c r="B222" s="24" t="s">
        <v>217</v>
      </c>
      <c r="C222" s="25">
        <v>96906.68</v>
      </c>
      <c r="D222" s="25">
        <v>74742.54</v>
      </c>
      <c r="E222" s="25">
        <v>95074.26</v>
      </c>
      <c r="F222" s="25">
        <v>85000.0</v>
      </c>
      <c r="G222" s="26">
        <v>80251.0</v>
      </c>
      <c r="I222" s="5">
        <f t="shared" ref="I222:I223" si="32"> ((G222-F222)/F222 )</f>
        <v>-0.05587058824</v>
      </c>
    </row>
    <row r="223">
      <c r="A223" s="27"/>
      <c r="B223" s="24" t="s">
        <v>218</v>
      </c>
      <c r="C223" s="25">
        <v>186721.62</v>
      </c>
      <c r="D223" s="25">
        <v>114574.77</v>
      </c>
      <c r="E223" s="25">
        <v>323406.98</v>
      </c>
      <c r="F223" s="25">
        <v>243450.0</v>
      </c>
      <c r="G223" s="25">
        <v>227768.0</v>
      </c>
      <c r="I223" s="5">
        <f t="shared" si="32"/>
        <v>-0.06441569111</v>
      </c>
    </row>
    <row r="224">
      <c r="A224" s="21" t="s">
        <v>219</v>
      </c>
      <c r="B224" s="22"/>
      <c r="C224" s="28"/>
      <c r="D224" s="28"/>
      <c r="E224" s="28"/>
      <c r="F224" s="28"/>
      <c r="G224" s="28"/>
      <c r="I224" s="5"/>
    </row>
    <row r="225">
      <c r="B225" s="24" t="s">
        <v>220</v>
      </c>
      <c r="C225" s="25">
        <v>118193.5</v>
      </c>
      <c r="D225" s="25">
        <v>397529.04</v>
      </c>
      <c r="E225" s="25">
        <v>703341.26</v>
      </c>
      <c r="F225" s="25">
        <f>988630</f>
        <v>988630</v>
      </c>
      <c r="G225" s="26">
        <v>536400.0</v>
      </c>
      <c r="I225" s="5">
        <f> ((G225-F225)/F225 )</f>
        <v>-0.4574309904</v>
      </c>
    </row>
    <row r="226">
      <c r="A226" s="21" t="s">
        <v>221</v>
      </c>
      <c r="B226" s="22"/>
      <c r="C226" s="34"/>
      <c r="D226" s="34"/>
      <c r="E226" s="34"/>
      <c r="F226" s="34"/>
      <c r="G226" s="38"/>
      <c r="I226" s="5"/>
    </row>
    <row r="227">
      <c r="B227" s="24" t="s">
        <v>222</v>
      </c>
      <c r="C227" s="25">
        <v>186554.0</v>
      </c>
      <c r="D227" s="25">
        <v>190979.0</v>
      </c>
      <c r="E227" s="25">
        <v>28957.0</v>
      </c>
      <c r="F227" s="25">
        <f>782867-480204</f>
        <v>302663</v>
      </c>
      <c r="G227" s="26">
        <v>163742.0</v>
      </c>
      <c r="I227" s="5">
        <f> ((G227-F227)/F227 )</f>
        <v>-0.4589956486</v>
      </c>
    </row>
    <row r="228">
      <c r="A228" s="39"/>
      <c r="B228" s="40"/>
      <c r="C228" s="41"/>
      <c r="D228" s="41"/>
      <c r="E228" s="41"/>
      <c r="F228" s="41"/>
      <c r="G228" s="41"/>
      <c r="H228" s="39"/>
      <c r="I228" s="42"/>
      <c r="J228" s="39"/>
      <c r="K228" s="39"/>
      <c r="L228" s="39"/>
      <c r="M228" s="39"/>
      <c r="N228" s="39"/>
      <c r="O228" s="39"/>
      <c r="P228" s="39"/>
      <c r="Q228" s="39"/>
    </row>
    <row r="229">
      <c r="A229" s="43" t="s">
        <v>223</v>
      </c>
      <c r="B229" s="44"/>
      <c r="C229" s="45">
        <f t="shared" ref="C229:G229" si="33">SUM(C8:C227)</f>
        <v>6554462.11</v>
      </c>
      <c r="D229" s="45">
        <f t="shared" si="33"/>
        <v>7115443.8</v>
      </c>
      <c r="E229" s="45">
        <f t="shared" si="33"/>
        <v>7725328.31</v>
      </c>
      <c r="F229" s="46">
        <f t="shared" si="33"/>
        <v>9169981.93</v>
      </c>
      <c r="G229" s="47">
        <f t="shared" si="33"/>
        <v>9585083.858</v>
      </c>
      <c r="H229" s="39"/>
      <c r="I229" s="42"/>
      <c r="J229" s="39"/>
      <c r="K229" s="39"/>
      <c r="L229" s="39"/>
      <c r="M229" s="39"/>
      <c r="N229" s="39"/>
      <c r="O229" s="39"/>
      <c r="P229" s="39"/>
      <c r="Q229" s="39"/>
    </row>
    <row r="230">
      <c r="A230" s="39"/>
      <c r="B230" s="40"/>
      <c r="C230" s="48"/>
      <c r="D230" s="48"/>
      <c r="E230" s="48"/>
      <c r="F230" s="48"/>
      <c r="G230" s="48"/>
      <c r="H230" s="39"/>
      <c r="I230" s="42"/>
      <c r="J230" s="39"/>
      <c r="K230" s="39"/>
      <c r="L230" s="39"/>
      <c r="M230" s="39"/>
      <c r="N230" s="39"/>
      <c r="O230" s="39"/>
      <c r="P230" s="39"/>
      <c r="Q230" s="39"/>
    </row>
    <row r="231">
      <c r="A231" s="49"/>
      <c r="B231" s="50"/>
      <c r="C231" s="51"/>
      <c r="D231" s="51"/>
      <c r="E231" s="51"/>
      <c r="F231" s="51"/>
      <c r="G231" s="51"/>
      <c r="I231" s="5"/>
    </row>
    <row r="232">
      <c r="A232" s="52"/>
      <c r="B232" s="53"/>
      <c r="C232" s="37"/>
      <c r="D232" s="37"/>
      <c r="E232" s="37"/>
      <c r="F232" s="37"/>
      <c r="G232" s="37"/>
      <c r="I232" s="5"/>
    </row>
    <row r="233">
      <c r="A233" s="54" t="s">
        <v>224</v>
      </c>
      <c r="B233" s="53"/>
      <c r="C233" s="37"/>
      <c r="D233" s="37"/>
      <c r="E233" s="37"/>
      <c r="F233" s="37"/>
      <c r="G233" s="37"/>
      <c r="I233" s="5"/>
    </row>
    <row r="234">
      <c r="A234" s="52"/>
      <c r="B234" s="53"/>
      <c r="C234" s="37"/>
      <c r="D234" s="37"/>
      <c r="E234" s="37"/>
      <c r="F234" s="37"/>
      <c r="G234" s="37"/>
      <c r="I234" s="5"/>
    </row>
    <row r="235">
      <c r="A235" s="55" t="s">
        <v>225</v>
      </c>
      <c r="B235" s="56"/>
      <c r="C235" s="57"/>
      <c r="D235" s="57"/>
      <c r="E235" s="57"/>
      <c r="F235" s="57"/>
      <c r="G235" s="57"/>
      <c r="I235" s="5"/>
    </row>
    <row r="236">
      <c r="B236" s="53" t="s">
        <v>226</v>
      </c>
      <c r="C236" s="37">
        <v>171000.0</v>
      </c>
      <c r="D236" s="37">
        <v>177000.0</v>
      </c>
      <c r="E236" s="37">
        <v>203448.28</v>
      </c>
      <c r="F236" s="37">
        <v>177000.0</v>
      </c>
      <c r="G236" s="37">
        <v>178350.0</v>
      </c>
      <c r="I236" s="5"/>
    </row>
    <row r="237">
      <c r="A237" s="58"/>
      <c r="B237" s="53" t="s">
        <v>227</v>
      </c>
      <c r="C237" s="37">
        <v>128480.61</v>
      </c>
      <c r="D237" s="37">
        <v>185201.14</v>
      </c>
      <c r="E237" s="37">
        <v>184375.15</v>
      </c>
      <c r="F237" s="37">
        <v>161879.0</v>
      </c>
      <c r="G237" s="37">
        <v>129508.0</v>
      </c>
      <c r="I237" s="5"/>
    </row>
    <row r="238">
      <c r="A238" s="58"/>
      <c r="B238" s="53" t="s">
        <v>228</v>
      </c>
      <c r="C238" s="37"/>
      <c r="D238" s="37"/>
      <c r="E238" s="37"/>
      <c r="F238" s="37" t="s">
        <v>15</v>
      </c>
      <c r="G238" s="37">
        <v>5000.0</v>
      </c>
      <c r="I238" s="5"/>
    </row>
    <row r="239">
      <c r="A239" s="58"/>
      <c r="B239" s="53" t="s">
        <v>229</v>
      </c>
      <c r="C239" s="37">
        <v>2001.02</v>
      </c>
      <c r="D239" s="37">
        <v>764.94</v>
      </c>
      <c r="E239" s="37">
        <v>800.0</v>
      </c>
      <c r="F239" s="37">
        <v>800.0</v>
      </c>
      <c r="G239" s="37">
        <v>800.0</v>
      </c>
      <c r="I239" s="5"/>
    </row>
    <row r="240">
      <c r="A240" s="55" t="s">
        <v>230</v>
      </c>
      <c r="B240" s="59"/>
      <c r="C240" s="57"/>
      <c r="D240" s="57"/>
      <c r="E240" s="57"/>
      <c r="F240" s="57"/>
      <c r="G240" s="57"/>
      <c r="I240" s="5"/>
    </row>
    <row r="241">
      <c r="B241" s="53" t="s">
        <v>231</v>
      </c>
      <c r="C241" s="37">
        <v>44656.4</v>
      </c>
      <c r="D241" s="37">
        <v>46046.0</v>
      </c>
      <c r="E241" s="37">
        <v>25295.76</v>
      </c>
      <c r="F241" s="37">
        <v>30561.0</v>
      </c>
      <c r="G241" s="37">
        <v>32001.0</v>
      </c>
      <c r="I241" s="5"/>
    </row>
    <row r="242">
      <c r="A242" s="55" t="s">
        <v>232</v>
      </c>
      <c r="B242" s="59"/>
      <c r="C242" s="57"/>
      <c r="D242" s="57"/>
      <c r="E242" s="57"/>
      <c r="F242" s="57"/>
      <c r="G242" s="57"/>
      <c r="I242" s="5"/>
    </row>
    <row r="243">
      <c r="B243" s="53" t="s">
        <v>233</v>
      </c>
      <c r="C243" s="37">
        <v>64250.0</v>
      </c>
      <c r="D243" s="37">
        <v>30976.82</v>
      </c>
      <c r="E243" s="37">
        <v>79597.46</v>
      </c>
      <c r="F243" s="37">
        <v>110000.0</v>
      </c>
      <c r="G243" s="37">
        <v>124200.0</v>
      </c>
      <c r="I243" s="5"/>
    </row>
    <row r="244">
      <c r="A244" s="58"/>
      <c r="B244" s="53" t="s">
        <v>234</v>
      </c>
      <c r="C244" s="37">
        <v>15032.01</v>
      </c>
      <c r="D244" s="37">
        <v>1561.0</v>
      </c>
      <c r="E244" s="37">
        <v>95826.98</v>
      </c>
      <c r="F244" s="37">
        <v>106500.0</v>
      </c>
      <c r="G244" s="37">
        <f>100270+4000+31000</f>
        <v>135270</v>
      </c>
      <c r="I244" s="5"/>
    </row>
    <row r="245">
      <c r="A245" s="55" t="s">
        <v>235</v>
      </c>
      <c r="B245" s="59"/>
      <c r="C245" s="57"/>
      <c r="D245" s="57"/>
      <c r="E245" s="57"/>
      <c r="F245" s="57"/>
      <c r="G245" s="57"/>
      <c r="I245" s="5"/>
    </row>
    <row r="246">
      <c r="B246" s="53" t="s">
        <v>236</v>
      </c>
      <c r="C246" s="37">
        <v>64250.0</v>
      </c>
      <c r="D246" s="37">
        <v>28976.83</v>
      </c>
      <c r="E246" s="37">
        <v>79597.94</v>
      </c>
      <c r="F246" s="37" t="s">
        <v>15</v>
      </c>
      <c r="G246" s="37" t="s">
        <v>15</v>
      </c>
      <c r="I246" s="5"/>
    </row>
    <row r="247">
      <c r="A247" s="58"/>
      <c r="B247" s="53" t="s">
        <v>237</v>
      </c>
      <c r="C247" s="37" t="s">
        <v>15</v>
      </c>
      <c r="D247" s="37" t="s">
        <v>15</v>
      </c>
      <c r="E247" s="37" t="s">
        <v>15</v>
      </c>
      <c r="F247" s="37" t="s">
        <v>15</v>
      </c>
      <c r="G247" s="37">
        <v>73485.0</v>
      </c>
      <c r="I247" s="5"/>
    </row>
    <row r="248">
      <c r="A248" s="55" t="s">
        <v>238</v>
      </c>
      <c r="B248" s="59"/>
      <c r="C248" s="57"/>
      <c r="D248" s="57"/>
      <c r="E248" s="57"/>
      <c r="F248" s="57"/>
      <c r="G248" s="57"/>
      <c r="I248" s="5"/>
    </row>
    <row r="249">
      <c r="B249" s="53" t="s">
        <v>239</v>
      </c>
      <c r="C249" s="37">
        <v>162848.66</v>
      </c>
      <c r="D249" s="37">
        <v>178990.24</v>
      </c>
      <c r="E249" s="37">
        <v>117068.12</v>
      </c>
      <c r="F249" s="37">
        <v>114250.0</v>
      </c>
      <c r="G249" s="37">
        <v>134214.0</v>
      </c>
      <c r="I249" s="5"/>
    </row>
    <row r="250">
      <c r="A250" s="58"/>
      <c r="B250" s="53" t="s">
        <v>240</v>
      </c>
      <c r="C250" s="37" t="s">
        <v>15</v>
      </c>
      <c r="D250" s="37" t="s">
        <v>15</v>
      </c>
      <c r="E250" s="37">
        <v>12925.0</v>
      </c>
      <c r="F250" s="37">
        <v>11200.0</v>
      </c>
      <c r="G250" s="37">
        <v>11670.0</v>
      </c>
      <c r="I250" s="5"/>
    </row>
    <row r="251">
      <c r="A251" s="55" t="s">
        <v>241</v>
      </c>
      <c r="B251" s="59"/>
      <c r="C251" s="57"/>
      <c r="D251" s="57"/>
      <c r="E251" s="57"/>
      <c r="F251" s="57"/>
      <c r="G251" s="57"/>
      <c r="I251" s="5"/>
    </row>
    <row r="252">
      <c r="B252" s="53" t="s">
        <v>242</v>
      </c>
      <c r="C252" s="37">
        <v>139500.0</v>
      </c>
      <c r="D252" s="37">
        <v>142900.0</v>
      </c>
      <c r="E252" s="37">
        <v>146500.0</v>
      </c>
      <c r="F252" s="37">
        <v>150162.0</v>
      </c>
      <c r="G252" s="37">
        <v>155418.0</v>
      </c>
      <c r="I252" s="5"/>
    </row>
    <row r="253">
      <c r="A253" s="58"/>
      <c r="B253" s="53" t="s">
        <v>243</v>
      </c>
      <c r="C253" s="37">
        <v>120013.41</v>
      </c>
      <c r="D253" s="37">
        <v>121000.0</v>
      </c>
      <c r="E253" s="37">
        <v>125517.25</v>
      </c>
      <c r="F253" s="37">
        <v>128000.0</v>
      </c>
      <c r="G253" s="37">
        <v>132480.0</v>
      </c>
      <c r="I253" s="5"/>
    </row>
    <row r="254">
      <c r="A254" s="60"/>
      <c r="B254" s="53" t="s">
        <v>244</v>
      </c>
      <c r="C254" s="37"/>
      <c r="D254" s="37"/>
      <c r="E254" s="37"/>
      <c r="F254" s="37">
        <v>6048.0</v>
      </c>
      <c r="G254" s="37">
        <v>6719.0</v>
      </c>
      <c r="I254" s="5"/>
    </row>
    <row r="255">
      <c r="A255" s="55" t="s">
        <v>245</v>
      </c>
      <c r="B255" s="59"/>
      <c r="C255" s="57"/>
      <c r="D255" s="57"/>
      <c r="E255" s="57"/>
      <c r="F255" s="57"/>
      <c r="G255" s="57"/>
      <c r="I255" s="5"/>
    </row>
    <row r="256">
      <c r="B256" s="53" t="s">
        <v>246</v>
      </c>
      <c r="C256" s="37">
        <v>53631.29</v>
      </c>
      <c r="D256" s="37">
        <v>57350.8</v>
      </c>
      <c r="E256" s="37">
        <v>71118.33</v>
      </c>
      <c r="F256" s="37">
        <v>68171.0</v>
      </c>
      <c r="G256" s="37">
        <v>69382.0</v>
      </c>
      <c r="I256" s="5"/>
    </row>
    <row r="257">
      <c r="B257" s="61" t="s">
        <v>247</v>
      </c>
      <c r="C257" s="37">
        <v>0.0</v>
      </c>
      <c r="D257" s="37">
        <v>0.0</v>
      </c>
      <c r="E257" s="37">
        <v>0.0</v>
      </c>
      <c r="F257" s="37">
        <v>16800.0</v>
      </c>
      <c r="G257" s="37">
        <v>0.0</v>
      </c>
      <c r="I257" s="5"/>
    </row>
    <row r="258">
      <c r="A258" s="55" t="s">
        <v>248</v>
      </c>
      <c r="B258" s="59"/>
      <c r="C258" s="57"/>
      <c r="D258" s="57"/>
      <c r="E258" s="57"/>
      <c r="F258" s="57"/>
      <c r="G258" s="57"/>
      <c r="I258" s="5"/>
    </row>
    <row r="259">
      <c r="B259" s="53" t="s">
        <v>249</v>
      </c>
      <c r="C259" s="37">
        <v>202728.75</v>
      </c>
      <c r="D259" s="37">
        <v>221115.01</v>
      </c>
      <c r="E259" s="37">
        <v>201280.1</v>
      </c>
      <c r="F259" s="37">
        <v>210898.0</v>
      </c>
      <c r="G259" s="37">
        <v>218279.0</v>
      </c>
      <c r="I259" s="5"/>
    </row>
    <row r="260">
      <c r="A260" s="58"/>
      <c r="B260" s="53" t="s">
        <v>250</v>
      </c>
      <c r="C260" s="37">
        <v>55353.96</v>
      </c>
      <c r="D260" s="37">
        <v>55952.0</v>
      </c>
      <c r="E260" s="37">
        <v>57720.04</v>
      </c>
      <c r="F260" s="37">
        <v>59967.0</v>
      </c>
      <c r="G260" s="37">
        <v>62066.0</v>
      </c>
      <c r="I260" s="5"/>
    </row>
    <row r="261">
      <c r="A261" s="58"/>
      <c r="B261" s="53" t="s">
        <v>251</v>
      </c>
      <c r="C261" s="37">
        <v>9058.0</v>
      </c>
      <c r="D261" s="37">
        <v>8738.31</v>
      </c>
      <c r="E261" s="37">
        <v>8337.2</v>
      </c>
      <c r="F261" s="37" t="s">
        <v>15</v>
      </c>
      <c r="G261" s="37" t="s">
        <v>15</v>
      </c>
      <c r="I261" s="5"/>
    </row>
    <row r="262">
      <c r="A262" s="58"/>
      <c r="B262" s="53" t="s">
        <v>252</v>
      </c>
      <c r="C262" s="37">
        <v>567.95</v>
      </c>
      <c r="D262" s="37">
        <v>201.75</v>
      </c>
      <c r="E262" s="37" t="s">
        <v>15</v>
      </c>
      <c r="F262" s="37">
        <v>800.0</v>
      </c>
      <c r="G262" s="37">
        <v>800.0</v>
      </c>
      <c r="I262" s="5"/>
    </row>
    <row r="263">
      <c r="A263" s="55" t="s">
        <v>253</v>
      </c>
      <c r="B263" s="59"/>
      <c r="C263" s="57"/>
      <c r="D263" s="57"/>
      <c r="E263" s="57"/>
      <c r="F263" s="57"/>
      <c r="G263" s="57"/>
      <c r="I263" s="5"/>
    </row>
    <row r="264">
      <c r="B264" s="53" t="s">
        <v>254</v>
      </c>
      <c r="C264" s="37">
        <v>217845.29</v>
      </c>
      <c r="D264" s="37">
        <v>215080.0</v>
      </c>
      <c r="E264" s="37">
        <v>217199.54</v>
      </c>
      <c r="F264" s="37">
        <v>241000.0</v>
      </c>
      <c r="G264" s="37">
        <v>249435.0</v>
      </c>
      <c r="I264" s="5"/>
    </row>
    <row r="265">
      <c r="A265" s="58"/>
      <c r="B265" s="53" t="s">
        <v>255</v>
      </c>
      <c r="C265" s="37">
        <v>47856.96</v>
      </c>
      <c r="D265" s="37">
        <v>50731.2</v>
      </c>
      <c r="E265" s="37">
        <v>54611.7</v>
      </c>
      <c r="F265" s="37">
        <v>60783.0</v>
      </c>
      <c r="G265" s="37">
        <v>61677.0</v>
      </c>
      <c r="I265" s="5"/>
    </row>
    <row r="266">
      <c r="A266" s="58"/>
      <c r="B266" s="53" t="s">
        <v>256</v>
      </c>
      <c r="C266" s="37">
        <v>9661.84</v>
      </c>
      <c r="D266" s="37">
        <v>9899.89</v>
      </c>
      <c r="E266" s="37">
        <v>9180.52</v>
      </c>
      <c r="F266" s="37" t="s">
        <v>15</v>
      </c>
      <c r="G266" s="37" t="s">
        <v>15</v>
      </c>
      <c r="I266" s="5"/>
    </row>
    <row r="267">
      <c r="A267" s="58"/>
      <c r="B267" s="53" t="s">
        <v>257</v>
      </c>
      <c r="C267" s="37"/>
      <c r="D267" s="37"/>
      <c r="E267" s="37"/>
      <c r="F267" s="37">
        <v>800.0</v>
      </c>
      <c r="G267" s="37">
        <v>800.0</v>
      </c>
      <c r="I267" s="5"/>
    </row>
    <row r="268">
      <c r="A268" s="55" t="s">
        <v>258</v>
      </c>
      <c r="B268" s="59"/>
      <c r="C268" s="57"/>
      <c r="D268" s="57"/>
      <c r="E268" s="57"/>
      <c r="F268" s="57"/>
      <c r="G268" s="57"/>
      <c r="I268" s="5"/>
    </row>
    <row r="269">
      <c r="B269" s="53" t="s">
        <v>259</v>
      </c>
      <c r="C269" s="37">
        <v>176938.0</v>
      </c>
      <c r="D269" s="37">
        <v>181024.0</v>
      </c>
      <c r="E269" s="37">
        <v>182424.0</v>
      </c>
      <c r="F269" s="37">
        <v>187875.0</v>
      </c>
      <c r="G269" s="37">
        <v>195929.0</v>
      </c>
      <c r="I269" s="5"/>
    </row>
    <row r="270">
      <c r="A270" s="58"/>
      <c r="B270" s="53" t="s">
        <v>260</v>
      </c>
      <c r="C270" s="37">
        <v>48255.08</v>
      </c>
      <c r="D270" s="37">
        <v>48492.4</v>
      </c>
      <c r="E270" s="37">
        <v>49740.9</v>
      </c>
      <c r="F270" s="37">
        <v>51973.0</v>
      </c>
      <c r="G270" s="37">
        <v>31764.0</v>
      </c>
      <c r="I270" s="5"/>
    </row>
    <row r="271">
      <c r="A271" s="58"/>
      <c r="B271" s="53" t="s">
        <v>261</v>
      </c>
      <c r="C271" s="37">
        <v>16474.61</v>
      </c>
      <c r="D271" s="37">
        <v>17550.72</v>
      </c>
      <c r="E271" s="37">
        <v>18008.73</v>
      </c>
      <c r="F271" s="37">
        <v>18623.0</v>
      </c>
      <c r="G271" s="37">
        <v>19275.0</v>
      </c>
      <c r="I271" s="5"/>
    </row>
    <row r="272">
      <c r="A272" s="58"/>
      <c r="B272" s="53" t="s">
        <v>262</v>
      </c>
      <c r="C272" s="37">
        <v>490.52</v>
      </c>
      <c r="D272" s="37">
        <v>259.75</v>
      </c>
      <c r="E272" s="37" t="s">
        <v>15</v>
      </c>
      <c r="F272" s="37">
        <v>800.0</v>
      </c>
      <c r="G272" s="37">
        <v>800.0</v>
      </c>
      <c r="I272" s="5"/>
    </row>
    <row r="273">
      <c r="A273" s="55" t="s">
        <v>263</v>
      </c>
      <c r="B273" s="59"/>
      <c r="C273" s="57"/>
      <c r="D273" s="57"/>
      <c r="E273" s="57"/>
      <c r="F273" s="57"/>
      <c r="G273" s="57"/>
      <c r="I273" s="5"/>
    </row>
    <row r="274">
      <c r="B274" s="53" t="s">
        <v>264</v>
      </c>
      <c r="C274" s="37">
        <v>268298.0</v>
      </c>
      <c r="D274" s="37">
        <v>269211.9</v>
      </c>
      <c r="E274" s="37">
        <v>285119.53</v>
      </c>
      <c r="F274" s="37">
        <v>187437.0</v>
      </c>
      <c r="G274" s="62">
        <f>261461+95000</f>
        <v>356461</v>
      </c>
      <c r="I274" s="5"/>
    </row>
    <row r="275">
      <c r="A275" s="53"/>
      <c r="B275" s="53" t="s">
        <v>265</v>
      </c>
      <c r="C275" s="37">
        <v>48499.04</v>
      </c>
      <c r="D275" s="37">
        <v>48474.98</v>
      </c>
      <c r="E275" s="37">
        <v>50011.35</v>
      </c>
      <c r="F275" s="37">
        <v>51973.0</v>
      </c>
      <c r="G275" s="37">
        <v>31764.0</v>
      </c>
      <c r="I275" s="5"/>
    </row>
    <row r="276">
      <c r="A276" s="53"/>
      <c r="B276" s="53" t="s">
        <v>266</v>
      </c>
      <c r="C276" s="37">
        <v>16474.63</v>
      </c>
      <c r="D276" s="37">
        <v>17550.73</v>
      </c>
      <c r="E276" s="37">
        <v>22468.61</v>
      </c>
      <c r="F276" s="37">
        <v>18623.0</v>
      </c>
      <c r="G276" s="37">
        <v>19275.0</v>
      </c>
      <c r="I276" s="5"/>
    </row>
    <row r="277">
      <c r="A277" s="53"/>
      <c r="B277" s="53" t="s">
        <v>267</v>
      </c>
      <c r="C277" s="37">
        <v>563.72</v>
      </c>
      <c r="D277" s="37">
        <v>259.75</v>
      </c>
      <c r="E277" s="37" t="s">
        <v>15</v>
      </c>
      <c r="F277" s="37">
        <v>800.0</v>
      </c>
      <c r="G277" s="37">
        <v>800.0</v>
      </c>
      <c r="I277" s="5"/>
    </row>
    <row r="278">
      <c r="A278" s="53"/>
      <c r="B278" s="53" t="s">
        <v>268</v>
      </c>
      <c r="C278" s="37" t="s">
        <v>15</v>
      </c>
      <c r="D278" s="37" t="s">
        <v>15</v>
      </c>
      <c r="E278" s="37">
        <v>2643.0</v>
      </c>
      <c r="F278" s="37" t="s">
        <v>15</v>
      </c>
      <c r="G278" s="37" t="s">
        <v>15</v>
      </c>
      <c r="I278" s="5"/>
    </row>
    <row r="279">
      <c r="A279" s="63" t="s">
        <v>269</v>
      </c>
      <c r="B279" s="64"/>
      <c r="C279" s="65"/>
      <c r="D279" s="65"/>
      <c r="E279" s="65"/>
      <c r="F279" s="65"/>
      <c r="G279" s="65"/>
      <c r="I279" s="5"/>
    </row>
    <row r="280">
      <c r="A280" s="53"/>
      <c r="B280" s="53" t="s">
        <v>270</v>
      </c>
      <c r="C280" s="37">
        <v>394182.0</v>
      </c>
      <c r="D280" s="37">
        <v>391359.0</v>
      </c>
      <c r="E280" s="37">
        <v>410679.0</v>
      </c>
      <c r="F280" s="37">
        <v>446662.0</v>
      </c>
      <c r="G280" s="37">
        <v>502668.0</v>
      </c>
      <c r="I280" s="5"/>
    </row>
    <row r="281">
      <c r="A281" s="53"/>
      <c r="B281" s="53" t="s">
        <v>271</v>
      </c>
      <c r="C281" s="37">
        <v>1010605.7</v>
      </c>
      <c r="D281" s="37">
        <v>1052439.75</v>
      </c>
      <c r="E281" s="37">
        <v>1127591.79</v>
      </c>
      <c r="F281" s="37">
        <v>1172728.0</v>
      </c>
      <c r="G281" s="37">
        <v>1141326.0</v>
      </c>
      <c r="I281" s="5"/>
    </row>
    <row r="282">
      <c r="A282" s="53"/>
      <c r="B282" s="53"/>
      <c r="C282" s="37">
        <v>10000.0</v>
      </c>
      <c r="D282" s="37">
        <v>5000.0</v>
      </c>
      <c r="E282" s="37" t="s">
        <v>15</v>
      </c>
      <c r="F282" s="37"/>
      <c r="G282" s="37"/>
      <c r="I282" s="5"/>
    </row>
    <row r="283">
      <c r="A283" s="63" t="s">
        <v>272</v>
      </c>
      <c r="B283" s="64"/>
      <c r="C283" s="57"/>
      <c r="D283" s="57"/>
      <c r="E283" s="57"/>
      <c r="F283" s="57"/>
      <c r="G283" s="57"/>
      <c r="I283" s="5"/>
    </row>
    <row r="284">
      <c r="A284" s="53"/>
      <c r="B284" s="53" t="s">
        <v>273</v>
      </c>
      <c r="C284" s="37">
        <v>1532717.12</v>
      </c>
      <c r="D284" s="37">
        <v>1514881.75</v>
      </c>
      <c r="E284" s="37">
        <v>1431890.9</v>
      </c>
      <c r="F284" s="37">
        <v>1552471.0</v>
      </c>
      <c r="G284" s="37">
        <v>1709164.0</v>
      </c>
      <c r="I284" s="5"/>
    </row>
    <row r="285">
      <c r="A285" s="53"/>
      <c r="B285" s="53" t="s">
        <v>274</v>
      </c>
      <c r="C285" s="37">
        <v>5000.0</v>
      </c>
      <c r="D285" s="37">
        <v>5000.0</v>
      </c>
      <c r="E285" s="37" t="s">
        <v>15</v>
      </c>
      <c r="F285" s="37" t="s">
        <v>15</v>
      </c>
      <c r="G285" s="37" t="s">
        <v>15</v>
      </c>
      <c r="I285" s="5"/>
    </row>
    <row r="286">
      <c r="A286" s="63" t="s">
        <v>275</v>
      </c>
      <c r="B286" s="64"/>
      <c r="C286" s="57"/>
      <c r="D286" s="57"/>
      <c r="E286" s="57"/>
      <c r="F286" s="57"/>
      <c r="G286" s="57"/>
      <c r="I286" s="5"/>
    </row>
    <row r="287">
      <c r="A287" s="53"/>
      <c r="B287" s="53" t="s">
        <v>276</v>
      </c>
      <c r="C287" s="37">
        <v>2025175.91</v>
      </c>
      <c r="D287" s="37">
        <v>1981353.42</v>
      </c>
      <c r="E287" s="37">
        <v>1943685.11</v>
      </c>
      <c r="F287" s="37">
        <v>2038757.0</v>
      </c>
      <c r="G287" s="37">
        <v>2125805.0</v>
      </c>
      <c r="I287" s="5"/>
    </row>
    <row r="288">
      <c r="A288" s="53"/>
      <c r="B288" s="53" t="s">
        <v>274</v>
      </c>
      <c r="C288" s="37">
        <v>13500.0</v>
      </c>
      <c r="D288" s="37">
        <v>15950.0</v>
      </c>
      <c r="E288" s="37" t="s">
        <v>15</v>
      </c>
      <c r="F288" s="37" t="s">
        <v>15</v>
      </c>
      <c r="G288" s="37" t="s">
        <v>15</v>
      </c>
      <c r="I288" s="5"/>
    </row>
    <row r="289">
      <c r="A289" s="53"/>
      <c r="B289" s="53" t="s">
        <v>277</v>
      </c>
      <c r="C289" s="37">
        <v>5204.0</v>
      </c>
      <c r="D289" s="37" t="s">
        <v>15</v>
      </c>
      <c r="E289" s="37" t="s">
        <v>15</v>
      </c>
      <c r="F289" s="37" t="s">
        <v>15</v>
      </c>
      <c r="G289" s="37" t="s">
        <v>15</v>
      </c>
      <c r="I289" s="5"/>
    </row>
    <row r="290">
      <c r="A290" s="63" t="s">
        <v>278</v>
      </c>
      <c r="B290" s="64"/>
      <c r="C290" s="57"/>
      <c r="D290" s="57"/>
      <c r="E290" s="57"/>
      <c r="F290" s="57"/>
      <c r="G290" s="57"/>
      <c r="I290" s="5"/>
    </row>
    <row r="291">
      <c r="A291" s="53"/>
      <c r="B291" s="53" t="s">
        <v>279</v>
      </c>
      <c r="C291" s="37">
        <v>2728900.94</v>
      </c>
      <c r="D291" s="37">
        <v>2805885.92</v>
      </c>
      <c r="E291" s="37">
        <v>2938095.31</v>
      </c>
      <c r="F291" s="37">
        <v>2719099.0</v>
      </c>
      <c r="G291" s="37">
        <f>2908567+72441+28976+10000</f>
        <v>3019984</v>
      </c>
      <c r="I291" s="5"/>
    </row>
    <row r="292">
      <c r="A292" s="53"/>
      <c r="B292" s="53" t="s">
        <v>274</v>
      </c>
      <c r="C292" s="37">
        <v>6500.0</v>
      </c>
      <c r="D292" s="37">
        <v>9000.0</v>
      </c>
      <c r="E292" s="37" t="s">
        <v>15</v>
      </c>
      <c r="F292" s="37" t="s">
        <v>15</v>
      </c>
      <c r="G292" s="37" t="s">
        <v>15</v>
      </c>
      <c r="I292" s="5"/>
    </row>
    <row r="293">
      <c r="A293" s="63" t="s">
        <v>280</v>
      </c>
      <c r="B293" s="64"/>
      <c r="C293" s="57"/>
      <c r="D293" s="57"/>
      <c r="E293" s="57"/>
      <c r="F293" s="57"/>
      <c r="G293" s="57"/>
      <c r="I293" s="5"/>
    </row>
    <row r="294">
      <c r="A294" s="53"/>
      <c r="B294" s="53" t="s">
        <v>281</v>
      </c>
      <c r="C294" s="37">
        <v>537722.7</v>
      </c>
      <c r="D294" s="37">
        <v>538343.65</v>
      </c>
      <c r="E294" s="37">
        <v>572733.83</v>
      </c>
      <c r="F294" s="37">
        <v>635488.0</v>
      </c>
      <c r="G294" s="37">
        <f>652216+72441</f>
        <v>724657</v>
      </c>
      <c r="I294" s="5"/>
    </row>
    <row r="295">
      <c r="A295" s="53"/>
      <c r="B295" s="53" t="s">
        <v>282</v>
      </c>
      <c r="C295" s="37">
        <v>366582.71</v>
      </c>
      <c r="D295" s="37">
        <v>288969.6</v>
      </c>
      <c r="E295" s="37">
        <v>345571.29</v>
      </c>
      <c r="F295" s="37">
        <v>344938.0</v>
      </c>
      <c r="G295" s="37">
        <f>330807+72441</f>
        <v>403248</v>
      </c>
      <c r="I295" s="5"/>
    </row>
    <row r="296">
      <c r="A296" s="53"/>
      <c r="B296" s="53" t="s">
        <v>283</v>
      </c>
      <c r="C296" s="37">
        <v>437199.0</v>
      </c>
      <c r="D296" s="37">
        <v>444365.0</v>
      </c>
      <c r="E296" s="37">
        <v>434133.04</v>
      </c>
      <c r="F296" s="37">
        <v>453676.0</v>
      </c>
      <c r="G296" s="37">
        <f>473899+72441</f>
        <v>546340</v>
      </c>
      <c r="I296" s="5"/>
    </row>
    <row r="297">
      <c r="A297" s="53"/>
      <c r="B297" s="53" t="s">
        <v>284</v>
      </c>
      <c r="C297" s="37">
        <v>382117.0</v>
      </c>
      <c r="D297" s="37">
        <v>442424.0</v>
      </c>
      <c r="E297" s="37">
        <v>404696.69</v>
      </c>
      <c r="F297" s="37">
        <v>449087.0</v>
      </c>
      <c r="G297" s="37">
        <f>382549+72441</f>
        <v>454990</v>
      </c>
      <c r="I297" s="5"/>
    </row>
    <row r="298">
      <c r="A298" s="53"/>
      <c r="B298" s="53" t="s">
        <v>285</v>
      </c>
      <c r="C298" s="37">
        <v>85578.0</v>
      </c>
      <c r="D298" s="37">
        <v>86934.0</v>
      </c>
      <c r="E298" s="37">
        <v>89364.0</v>
      </c>
      <c r="F298" s="37">
        <v>95659.0</v>
      </c>
      <c r="G298" s="37">
        <v>99007.0</v>
      </c>
      <c r="I298" s="5"/>
    </row>
    <row r="299">
      <c r="A299" s="63" t="s">
        <v>286</v>
      </c>
      <c r="B299" s="64"/>
      <c r="C299" s="57"/>
      <c r="D299" s="57"/>
      <c r="E299" s="57"/>
      <c r="F299" s="57"/>
      <c r="G299" s="57"/>
      <c r="I299" s="5"/>
    </row>
    <row r="300">
      <c r="A300" s="53"/>
      <c r="B300" s="53" t="s">
        <v>287</v>
      </c>
      <c r="C300" s="37" t="s">
        <v>15</v>
      </c>
      <c r="D300" s="37" t="s">
        <v>15</v>
      </c>
      <c r="E300" s="37">
        <v>25414.0</v>
      </c>
      <c r="F300" s="37">
        <v>28187.0</v>
      </c>
      <c r="G300" s="37">
        <v>29950.0</v>
      </c>
      <c r="I300" s="5"/>
    </row>
    <row r="301">
      <c r="A301" s="55" t="s">
        <v>288</v>
      </c>
      <c r="B301" s="59"/>
      <c r="C301" s="57"/>
      <c r="D301" s="57"/>
      <c r="E301" s="57"/>
      <c r="F301" s="57"/>
      <c r="G301" s="57"/>
      <c r="I301" s="5"/>
    </row>
    <row r="302">
      <c r="A302" s="53"/>
      <c r="B302" s="53" t="s">
        <v>289</v>
      </c>
      <c r="C302" s="37">
        <v>142394.73</v>
      </c>
      <c r="D302" s="37">
        <v>138476.91</v>
      </c>
      <c r="E302" s="37">
        <v>176106.0</v>
      </c>
      <c r="F302" s="37">
        <v>185878.0</v>
      </c>
      <c r="G302" s="37">
        <f>192384+72441</f>
        <v>264825</v>
      </c>
      <c r="I302" s="5"/>
    </row>
    <row r="303">
      <c r="A303" s="53"/>
      <c r="B303" s="53" t="s">
        <v>290</v>
      </c>
      <c r="C303" s="37">
        <v>255354.58</v>
      </c>
      <c r="D303" s="37">
        <v>268307.0</v>
      </c>
      <c r="E303" s="37">
        <v>201897.7</v>
      </c>
      <c r="F303" s="37">
        <v>195946.0</v>
      </c>
      <c r="G303" s="37">
        <v>202737.0</v>
      </c>
      <c r="I303" s="5"/>
    </row>
    <row r="304">
      <c r="A304" s="53"/>
      <c r="B304" s="53" t="s">
        <v>291</v>
      </c>
      <c r="C304" s="37">
        <v>42249.86</v>
      </c>
      <c r="D304" s="37">
        <v>56749.54</v>
      </c>
      <c r="E304" s="37">
        <v>49939.25</v>
      </c>
      <c r="F304" s="37">
        <v>70050.0</v>
      </c>
      <c r="G304" s="37">
        <v>72502.0</v>
      </c>
      <c r="I304" s="5"/>
    </row>
    <row r="305">
      <c r="A305" s="53"/>
      <c r="B305" s="53" t="s">
        <v>292</v>
      </c>
      <c r="C305" s="37" t="s">
        <v>15</v>
      </c>
      <c r="D305" s="37" t="s">
        <v>15</v>
      </c>
      <c r="E305" s="37" t="s">
        <v>15</v>
      </c>
      <c r="F305" s="37" t="s">
        <v>15</v>
      </c>
      <c r="G305" s="37" t="s">
        <v>15</v>
      </c>
      <c r="I305" s="5"/>
    </row>
    <row r="306">
      <c r="A306" s="53"/>
      <c r="B306" s="53" t="s">
        <v>293</v>
      </c>
      <c r="C306" s="37">
        <v>190766.0</v>
      </c>
      <c r="D306" s="37">
        <v>99055.0</v>
      </c>
      <c r="E306" s="37">
        <v>141676.0</v>
      </c>
      <c r="F306" s="37">
        <v>148028.0</v>
      </c>
      <c r="G306" s="37">
        <v>127323.0</v>
      </c>
      <c r="I306" s="5"/>
    </row>
    <row r="307">
      <c r="A307" s="53"/>
      <c r="B307" s="53" t="s">
        <v>294</v>
      </c>
      <c r="C307" s="37">
        <v>31454.28</v>
      </c>
      <c r="D307" s="37">
        <v>97155.0</v>
      </c>
      <c r="E307" s="37">
        <v>77252.48</v>
      </c>
      <c r="F307" s="37">
        <v>81483.0</v>
      </c>
      <c r="G307" s="37">
        <v>85055.0</v>
      </c>
      <c r="I307" s="5"/>
    </row>
    <row r="308">
      <c r="A308" s="53"/>
      <c r="B308" s="53" t="s">
        <v>295</v>
      </c>
      <c r="C308" s="37">
        <v>15727.36</v>
      </c>
      <c r="D308" s="37" t="s">
        <v>15</v>
      </c>
      <c r="E308" s="37">
        <v>34696.76</v>
      </c>
      <c r="F308" s="37">
        <v>36085.0</v>
      </c>
      <c r="G308" s="37">
        <v>37348.0</v>
      </c>
      <c r="I308" s="5"/>
    </row>
    <row r="309">
      <c r="A309" s="53"/>
      <c r="B309" s="53" t="s">
        <v>296</v>
      </c>
      <c r="C309" s="37">
        <v>15727.36</v>
      </c>
      <c r="D309" s="37" t="s">
        <v>15</v>
      </c>
      <c r="E309" s="37">
        <v>34696.76</v>
      </c>
      <c r="F309" s="37">
        <v>36085.0</v>
      </c>
      <c r="G309" s="37">
        <v>37348.0</v>
      </c>
      <c r="I309" s="5"/>
    </row>
    <row r="310">
      <c r="A310" s="63" t="s">
        <v>297</v>
      </c>
      <c r="B310" s="64"/>
      <c r="C310" s="66"/>
      <c r="D310" s="66"/>
      <c r="E310" s="66"/>
      <c r="F310" s="66"/>
      <c r="G310" s="66"/>
      <c r="I310" s="5"/>
    </row>
    <row r="311">
      <c r="A311" s="53"/>
      <c r="B311" s="53" t="s">
        <v>298</v>
      </c>
      <c r="C311" s="37">
        <v>4320.0</v>
      </c>
      <c r="D311" s="37" t="s">
        <v>15</v>
      </c>
      <c r="E311" s="37">
        <v>6400.0</v>
      </c>
      <c r="F311" s="37">
        <v>15000.0</v>
      </c>
      <c r="G311" s="37">
        <v>15000.0</v>
      </c>
      <c r="I311" s="5"/>
    </row>
    <row r="312">
      <c r="A312" s="53"/>
      <c r="B312" s="53" t="s">
        <v>299</v>
      </c>
      <c r="C312" s="37">
        <v>9590.0</v>
      </c>
      <c r="D312" s="37">
        <v>17124.3</v>
      </c>
      <c r="E312" s="37">
        <v>21137.85</v>
      </c>
      <c r="F312" s="37">
        <v>4000.0</v>
      </c>
      <c r="G312" s="37">
        <v>4000.0</v>
      </c>
      <c r="I312" s="5"/>
    </row>
    <row r="313">
      <c r="A313" s="53"/>
      <c r="B313" s="53" t="s">
        <v>300</v>
      </c>
      <c r="C313" s="37" t="s">
        <v>15</v>
      </c>
      <c r="D313" s="37" t="s">
        <v>15</v>
      </c>
      <c r="E313" s="37" t="s">
        <v>15</v>
      </c>
      <c r="F313" s="37">
        <v>15000.0</v>
      </c>
      <c r="G313" s="37">
        <v>15000.0</v>
      </c>
      <c r="I313" s="5"/>
    </row>
    <row r="314">
      <c r="A314" s="53"/>
      <c r="B314" s="53" t="s">
        <v>301</v>
      </c>
      <c r="C314" s="37">
        <v>2755.0</v>
      </c>
      <c r="D314" s="37">
        <v>3570.0</v>
      </c>
      <c r="E314" s="37">
        <v>4447.5</v>
      </c>
      <c r="F314" s="37">
        <v>4000.0</v>
      </c>
      <c r="G314" s="37">
        <v>4000.0</v>
      </c>
      <c r="I314" s="5"/>
    </row>
    <row r="315">
      <c r="A315" s="53"/>
      <c r="B315" s="53" t="s">
        <v>302</v>
      </c>
      <c r="C315" s="37" t="s">
        <v>15</v>
      </c>
      <c r="D315" s="37" t="s">
        <v>15</v>
      </c>
      <c r="E315" s="37">
        <v>22120.0</v>
      </c>
      <c r="F315" s="37">
        <v>3000.0</v>
      </c>
      <c r="G315" s="37">
        <v>3000.0</v>
      </c>
      <c r="I315" s="5"/>
    </row>
    <row r="316">
      <c r="A316" s="53"/>
      <c r="B316" s="53" t="s">
        <v>303</v>
      </c>
      <c r="C316" s="37">
        <v>20367.5</v>
      </c>
      <c r="D316" s="37">
        <v>27487.81</v>
      </c>
      <c r="E316" s="37">
        <v>18099.5</v>
      </c>
      <c r="F316" s="37">
        <v>12000.0</v>
      </c>
      <c r="G316" s="37">
        <v>12000.0</v>
      </c>
      <c r="I316" s="5"/>
    </row>
    <row r="317">
      <c r="A317" s="53"/>
      <c r="B317" s="53" t="s">
        <v>304</v>
      </c>
      <c r="C317" s="37">
        <v>1500.0</v>
      </c>
      <c r="D317" s="37" t="s">
        <v>15</v>
      </c>
      <c r="E317" s="37">
        <v>1840.0</v>
      </c>
      <c r="F317" s="37">
        <v>3000.0</v>
      </c>
      <c r="G317" s="37">
        <v>3000.0</v>
      </c>
      <c r="I317" s="5"/>
    </row>
    <row r="318">
      <c r="A318" s="53"/>
      <c r="B318" s="53" t="s">
        <v>305</v>
      </c>
      <c r="C318" s="37">
        <v>30915.0</v>
      </c>
      <c r="D318" s="37">
        <v>26657.25</v>
      </c>
      <c r="E318" s="37">
        <v>29629.45</v>
      </c>
      <c r="F318" s="37">
        <v>11000.0</v>
      </c>
      <c r="G318" s="37">
        <v>11000.0</v>
      </c>
      <c r="I318" s="5"/>
    </row>
    <row r="319">
      <c r="A319" s="53"/>
      <c r="B319" s="53" t="s">
        <v>306</v>
      </c>
      <c r="C319" s="37">
        <v>1200.0</v>
      </c>
      <c r="D319" s="37" t="s">
        <v>15</v>
      </c>
      <c r="E319" s="37">
        <v>900.0</v>
      </c>
      <c r="F319" s="37">
        <v>3000.0</v>
      </c>
      <c r="G319" s="37">
        <v>3000.0</v>
      </c>
      <c r="I319" s="5"/>
    </row>
    <row r="320">
      <c r="A320" s="53"/>
      <c r="B320" s="53" t="s">
        <v>307</v>
      </c>
      <c r="C320" s="37">
        <v>26260.88</v>
      </c>
      <c r="D320" s="37">
        <v>44935.63</v>
      </c>
      <c r="E320" s="37">
        <v>31856.28</v>
      </c>
      <c r="F320" s="37">
        <v>27000.0</v>
      </c>
      <c r="G320" s="37">
        <v>27000.0</v>
      </c>
      <c r="I320" s="5"/>
    </row>
    <row r="321">
      <c r="A321" s="63" t="s">
        <v>308</v>
      </c>
      <c r="B321" s="64"/>
      <c r="C321" s="66"/>
      <c r="D321" s="66"/>
      <c r="E321" s="66"/>
      <c r="F321" s="66"/>
      <c r="G321" s="66"/>
      <c r="I321" s="5"/>
    </row>
    <row r="322">
      <c r="A322" s="53"/>
      <c r="B322" s="53" t="s">
        <v>309</v>
      </c>
      <c r="C322" s="37"/>
      <c r="D322" s="37"/>
      <c r="E322" s="37"/>
      <c r="F322" s="37"/>
      <c r="G322" s="37"/>
      <c r="I322" s="5"/>
    </row>
    <row r="323">
      <c r="A323" s="53"/>
      <c r="B323" s="53" t="s">
        <v>310</v>
      </c>
      <c r="C323" s="37"/>
      <c r="D323" s="37"/>
      <c r="E323" s="37"/>
      <c r="F323" s="37"/>
      <c r="G323" s="37"/>
      <c r="I323" s="5"/>
    </row>
    <row r="324">
      <c r="A324" s="53"/>
      <c r="B324" s="53" t="s">
        <v>311</v>
      </c>
      <c r="C324" s="37">
        <v>13457.45</v>
      </c>
      <c r="D324" s="37">
        <v>11531.4</v>
      </c>
      <c r="E324" s="37">
        <v>14561.48</v>
      </c>
      <c r="F324" s="37">
        <v>20000.0</v>
      </c>
      <c r="G324" s="37">
        <v>20000.0</v>
      </c>
      <c r="I324" s="5"/>
    </row>
    <row r="325">
      <c r="A325" s="53"/>
      <c r="B325" s="53" t="s">
        <v>312</v>
      </c>
      <c r="C325" s="37">
        <v>285.0</v>
      </c>
      <c r="D325" s="37" t="s">
        <v>15</v>
      </c>
      <c r="E325" s="37" t="s">
        <v>15</v>
      </c>
      <c r="F325" s="37"/>
      <c r="G325" s="37"/>
      <c r="I325" s="5"/>
    </row>
    <row r="326">
      <c r="A326" s="53"/>
      <c r="B326" s="53" t="s">
        <v>313</v>
      </c>
      <c r="C326" s="37">
        <v>19540.0</v>
      </c>
      <c r="D326" s="37">
        <v>33555.23</v>
      </c>
      <c r="E326" s="37">
        <v>15508.49</v>
      </c>
      <c r="F326" s="37">
        <v>15500.0</v>
      </c>
      <c r="G326" s="37">
        <v>15500.0</v>
      </c>
      <c r="I326" s="5"/>
    </row>
    <row r="327">
      <c r="A327" s="53"/>
      <c r="B327" s="53" t="s">
        <v>314</v>
      </c>
      <c r="C327" s="37"/>
      <c r="D327" s="37"/>
      <c r="E327" s="37"/>
      <c r="F327" s="37"/>
      <c r="G327" s="37"/>
      <c r="I327" s="5"/>
    </row>
    <row r="328">
      <c r="A328" s="53"/>
      <c r="B328" s="53" t="s">
        <v>315</v>
      </c>
      <c r="C328" s="37">
        <v>10447.5</v>
      </c>
      <c r="D328" s="37">
        <v>6848.05</v>
      </c>
      <c r="E328" s="37">
        <v>8470.1</v>
      </c>
      <c r="F328" s="37">
        <v>8500.0</v>
      </c>
      <c r="G328" s="37">
        <v>8500.0</v>
      </c>
      <c r="I328" s="5"/>
    </row>
    <row r="329">
      <c r="A329" s="53"/>
      <c r="B329" s="53" t="s">
        <v>316</v>
      </c>
      <c r="C329" s="37">
        <v>11760.0</v>
      </c>
      <c r="D329" s="37" t="s">
        <v>15</v>
      </c>
      <c r="E329" s="37">
        <v>16905.0</v>
      </c>
      <c r="F329" s="37"/>
      <c r="G329" s="37"/>
      <c r="I329" s="5"/>
    </row>
    <row r="330">
      <c r="A330" s="53"/>
      <c r="B330" s="53" t="s">
        <v>317</v>
      </c>
      <c r="C330" s="37">
        <v>16675.0</v>
      </c>
      <c r="D330" s="37">
        <v>8210.4</v>
      </c>
      <c r="E330" s="37">
        <v>10169.55</v>
      </c>
      <c r="F330" s="37">
        <v>8500.0</v>
      </c>
      <c r="G330" s="37">
        <v>8500.0</v>
      </c>
      <c r="I330" s="5"/>
    </row>
    <row r="331">
      <c r="A331" s="63" t="s">
        <v>318</v>
      </c>
      <c r="B331" s="64"/>
      <c r="C331" s="57"/>
      <c r="D331" s="57"/>
      <c r="E331" s="57"/>
      <c r="F331" s="57"/>
      <c r="G331" s="57"/>
      <c r="I331" s="5"/>
    </row>
    <row r="332">
      <c r="A332" s="53"/>
      <c r="B332" s="53" t="s">
        <v>319</v>
      </c>
      <c r="C332" s="37">
        <v>75501.66</v>
      </c>
      <c r="D332" s="37">
        <v>77699.88</v>
      </c>
      <c r="E332" s="37">
        <v>83765.97</v>
      </c>
      <c r="F332" s="37" t="s">
        <v>15</v>
      </c>
      <c r="G332" s="37" t="s">
        <v>15</v>
      </c>
      <c r="I332" s="5"/>
    </row>
    <row r="333">
      <c r="A333" s="53"/>
      <c r="B333" s="53" t="s">
        <v>320</v>
      </c>
      <c r="C333" s="37" t="s">
        <v>15</v>
      </c>
      <c r="D333" s="37" t="s">
        <v>15</v>
      </c>
      <c r="E333" s="37" t="s">
        <v>15</v>
      </c>
      <c r="F333" s="37" t="s">
        <v>15</v>
      </c>
      <c r="G333" s="37" t="s">
        <v>15</v>
      </c>
      <c r="I333" s="5"/>
    </row>
    <row r="334">
      <c r="A334" s="53"/>
      <c r="B334" s="53" t="s">
        <v>321</v>
      </c>
      <c r="C334" s="37">
        <v>29069.89</v>
      </c>
      <c r="D334" s="37">
        <v>18435.23</v>
      </c>
      <c r="E334" s="37">
        <v>4785.74</v>
      </c>
      <c r="F334" s="37" t="s">
        <v>15</v>
      </c>
      <c r="G334" s="37" t="s">
        <v>15</v>
      </c>
      <c r="I334" s="5"/>
    </row>
    <row r="335">
      <c r="A335" s="63" t="s">
        <v>322</v>
      </c>
      <c r="B335" s="64"/>
      <c r="C335" s="57"/>
      <c r="D335" s="57"/>
      <c r="E335" s="57"/>
      <c r="F335" s="57"/>
      <c r="G335" s="57"/>
      <c r="I335" s="5"/>
    </row>
    <row r="336">
      <c r="A336" s="53"/>
      <c r="B336" s="53" t="s">
        <v>323</v>
      </c>
      <c r="C336" s="37">
        <v>268188.47</v>
      </c>
      <c r="D336" s="37">
        <v>313996.49</v>
      </c>
      <c r="E336" s="37">
        <v>268318.2</v>
      </c>
      <c r="F336" s="37">
        <v>424416.0</v>
      </c>
      <c r="G336" s="37">
        <f>628537+22205</f>
        <v>650742</v>
      </c>
      <c r="I336" s="5"/>
    </row>
    <row r="337">
      <c r="A337" s="53"/>
      <c r="B337" s="53" t="s">
        <v>324</v>
      </c>
      <c r="C337" s="37">
        <v>192692.72</v>
      </c>
      <c r="D337" s="37">
        <v>352506.69</v>
      </c>
      <c r="E337" s="37">
        <v>244290.6</v>
      </c>
      <c r="F337" s="37">
        <v>225152.0</v>
      </c>
      <c r="G337" s="37">
        <v>396666.0</v>
      </c>
      <c r="I337" s="5"/>
    </row>
    <row r="338">
      <c r="A338" s="53"/>
      <c r="B338" s="53" t="s">
        <v>325</v>
      </c>
      <c r="C338" s="37">
        <v>260470.44</v>
      </c>
      <c r="D338" s="37">
        <v>281867.46</v>
      </c>
      <c r="E338" s="37">
        <v>371572.32</v>
      </c>
      <c r="F338" s="37">
        <v>373590.0</v>
      </c>
      <c r="G338" s="37">
        <v>488600.0</v>
      </c>
      <c r="I338" s="5"/>
    </row>
    <row r="339">
      <c r="A339" s="53"/>
      <c r="B339" s="53" t="s">
        <v>326</v>
      </c>
      <c r="C339" s="37">
        <v>274513.56</v>
      </c>
      <c r="D339" s="37">
        <v>215465.01</v>
      </c>
      <c r="E339" s="37">
        <v>294050.08</v>
      </c>
      <c r="F339" s="37">
        <v>275473.0</v>
      </c>
      <c r="G339" s="37">
        <f>320534+22205</f>
        <v>342739</v>
      </c>
      <c r="I339" s="5"/>
    </row>
    <row r="340">
      <c r="A340" s="53"/>
      <c r="B340" s="53" t="s">
        <v>327</v>
      </c>
      <c r="C340" s="37">
        <v>22206.75</v>
      </c>
      <c r="D340" s="37">
        <v>-157886.32</v>
      </c>
      <c r="E340" s="37">
        <v>66663.05</v>
      </c>
      <c r="F340" s="37">
        <v>43742.0</v>
      </c>
      <c r="G340" s="37">
        <v>38074.0</v>
      </c>
      <c r="I340" s="5"/>
    </row>
    <row r="341">
      <c r="A341" s="53"/>
      <c r="B341" s="53" t="s">
        <v>328</v>
      </c>
      <c r="C341" s="37"/>
      <c r="D341" s="37"/>
      <c r="E341" s="37"/>
      <c r="F341" s="37">
        <v>1000.0</v>
      </c>
      <c r="G341" s="37">
        <v>1000.0</v>
      </c>
      <c r="I341" s="5"/>
    </row>
    <row r="342">
      <c r="A342" s="53"/>
      <c r="B342" s="53" t="s">
        <v>329</v>
      </c>
      <c r="C342" s="37" t="s">
        <v>15</v>
      </c>
      <c r="D342" s="37" t="s">
        <v>15</v>
      </c>
      <c r="E342" s="37">
        <v>5030.74</v>
      </c>
      <c r="F342" s="37">
        <v>1000.0</v>
      </c>
      <c r="G342" s="37">
        <v>1000.0</v>
      </c>
      <c r="I342" s="5"/>
    </row>
    <row r="343">
      <c r="A343" s="53"/>
      <c r="B343" s="53" t="s">
        <v>328</v>
      </c>
      <c r="C343" s="37"/>
      <c r="D343" s="37"/>
      <c r="E343" s="37"/>
      <c r="F343" s="37"/>
      <c r="G343" s="37"/>
      <c r="I343" s="5"/>
    </row>
    <row r="344">
      <c r="A344" s="55" t="s">
        <v>330</v>
      </c>
      <c r="B344" s="59"/>
      <c r="C344" s="57"/>
      <c r="D344" s="57"/>
      <c r="E344" s="57"/>
      <c r="F344" s="57"/>
      <c r="G344" s="57"/>
      <c r="I344" s="5"/>
    </row>
    <row r="345">
      <c r="A345" s="58"/>
      <c r="B345" s="53" t="s">
        <v>331</v>
      </c>
      <c r="C345" s="37">
        <v>42574.5</v>
      </c>
      <c r="D345" s="37">
        <v>46545.0</v>
      </c>
      <c r="E345" s="37">
        <v>48610.34</v>
      </c>
      <c r="F345" s="37">
        <v>50555.0</v>
      </c>
      <c r="G345" s="37">
        <v>52325.0</v>
      </c>
      <c r="I345" s="5"/>
    </row>
    <row r="346">
      <c r="A346" s="58"/>
      <c r="B346" s="53" t="s">
        <v>332</v>
      </c>
      <c r="C346" s="37">
        <v>42574.5</v>
      </c>
      <c r="D346" s="37">
        <v>46545.0</v>
      </c>
      <c r="E346" s="37">
        <v>48610.66</v>
      </c>
      <c r="F346" s="37">
        <v>50555.0</v>
      </c>
      <c r="G346" s="37">
        <v>52325.0</v>
      </c>
      <c r="I346" s="5"/>
    </row>
    <row r="347">
      <c r="A347" s="58"/>
      <c r="B347" s="53" t="s">
        <v>333</v>
      </c>
      <c r="C347" s="37">
        <v>48484.0</v>
      </c>
      <c r="D347" s="37">
        <v>49200.0</v>
      </c>
      <c r="E347" s="37">
        <v>50510.5</v>
      </c>
      <c r="F347" s="37">
        <v>53405.0</v>
      </c>
      <c r="G347" s="37">
        <v>55175.0</v>
      </c>
      <c r="I347" s="5"/>
    </row>
    <row r="348">
      <c r="A348" s="58"/>
      <c r="B348" s="53" t="s">
        <v>334</v>
      </c>
      <c r="C348" s="37">
        <v>48484.0</v>
      </c>
      <c r="D348" s="37">
        <v>49200.0</v>
      </c>
      <c r="E348" s="37">
        <v>50510.5</v>
      </c>
      <c r="F348" s="37">
        <v>53405.0</v>
      </c>
      <c r="G348" s="37">
        <v>55175.0</v>
      </c>
      <c r="I348" s="5"/>
    </row>
    <row r="349">
      <c r="A349" s="55" t="s">
        <v>335</v>
      </c>
      <c r="B349" s="59"/>
      <c r="C349" s="57"/>
      <c r="D349" s="57"/>
      <c r="E349" s="57"/>
      <c r="F349" s="57"/>
      <c r="G349" s="57"/>
      <c r="I349" s="5"/>
    </row>
    <row r="350">
      <c r="A350" s="58"/>
      <c r="B350" s="53" t="s">
        <v>336</v>
      </c>
      <c r="C350" s="37" t="s">
        <v>15</v>
      </c>
      <c r="D350" s="37" t="s">
        <v>15</v>
      </c>
      <c r="E350" s="37" t="s">
        <v>15</v>
      </c>
      <c r="F350" s="37" t="s">
        <v>15</v>
      </c>
      <c r="G350" s="37" t="s">
        <v>15</v>
      </c>
      <c r="I350" s="5"/>
    </row>
    <row r="351">
      <c r="A351" s="58"/>
      <c r="B351" s="53" t="s">
        <v>337</v>
      </c>
      <c r="C351" s="37">
        <v>85778.0</v>
      </c>
      <c r="D351" s="37">
        <v>52140.0</v>
      </c>
      <c r="E351" s="37">
        <v>49262.23</v>
      </c>
      <c r="F351" s="37" t="s">
        <v>15</v>
      </c>
      <c r="G351" s="37" t="s">
        <v>15</v>
      </c>
      <c r="I351" s="5"/>
    </row>
    <row r="352">
      <c r="A352" s="58"/>
      <c r="B352" s="53" t="s">
        <v>338</v>
      </c>
      <c r="C352" s="37">
        <v>85771.0</v>
      </c>
      <c r="D352" s="37">
        <v>162553.52</v>
      </c>
      <c r="E352" s="37">
        <v>95617.0</v>
      </c>
      <c r="F352" s="37">
        <v>147680.0</v>
      </c>
      <c r="G352" s="37">
        <v>153045.0</v>
      </c>
      <c r="I352" s="5"/>
    </row>
    <row r="353">
      <c r="A353" s="58"/>
      <c r="B353" s="53" t="s">
        <v>339</v>
      </c>
      <c r="C353" s="37">
        <v>145940.0</v>
      </c>
      <c r="D353" s="37">
        <v>26266.0</v>
      </c>
      <c r="E353" s="37">
        <v>244454.0</v>
      </c>
      <c r="F353" s="37">
        <v>209884.0</v>
      </c>
      <c r="G353" s="37">
        <v>219549.0</v>
      </c>
      <c r="I353" s="5"/>
    </row>
    <row r="354">
      <c r="A354" s="58"/>
      <c r="B354" s="53" t="s">
        <v>340</v>
      </c>
      <c r="C354" s="37">
        <v>38423.94</v>
      </c>
      <c r="D354" s="37">
        <v>38864.72</v>
      </c>
      <c r="E354" s="37">
        <v>39826.67</v>
      </c>
      <c r="F354" s="37" t="s">
        <v>15</v>
      </c>
      <c r="G354" s="62">
        <v>46492.0</v>
      </c>
      <c r="I354" s="5"/>
    </row>
    <row r="355">
      <c r="A355" s="58"/>
      <c r="B355" s="53" t="s">
        <v>341</v>
      </c>
      <c r="C355" s="37" t="s">
        <v>15</v>
      </c>
      <c r="D355" s="37">
        <v>5431.53</v>
      </c>
      <c r="E355" s="37">
        <v>2578.67</v>
      </c>
      <c r="F355" s="37">
        <v>5592.0</v>
      </c>
      <c r="G355" s="37">
        <v>5648.0</v>
      </c>
      <c r="I355" s="5"/>
    </row>
    <row r="356">
      <c r="A356" s="55" t="s">
        <v>342</v>
      </c>
      <c r="B356" s="59"/>
      <c r="C356" s="57"/>
      <c r="D356" s="57"/>
      <c r="E356" s="57"/>
      <c r="F356" s="57"/>
      <c r="G356" s="57"/>
      <c r="I356" s="5"/>
    </row>
    <row r="357">
      <c r="A357" s="58"/>
      <c r="B357" s="53" t="s">
        <v>343</v>
      </c>
      <c r="C357" s="37"/>
      <c r="D357" s="37"/>
      <c r="E357" s="37"/>
      <c r="F357" s="37"/>
      <c r="G357" s="37"/>
      <c r="I357" s="5"/>
    </row>
    <row r="358">
      <c r="A358" s="58"/>
      <c r="B358" s="53" t="s">
        <v>344</v>
      </c>
      <c r="C358" s="37" t="s">
        <v>15</v>
      </c>
      <c r="D358" s="37">
        <v>89887.0</v>
      </c>
      <c r="E358" s="37">
        <v>92380.0</v>
      </c>
      <c r="F358" s="37">
        <v>98784.0</v>
      </c>
      <c r="G358" s="37">
        <v>102227.0</v>
      </c>
      <c r="I358" s="5"/>
    </row>
    <row r="359">
      <c r="A359" s="58"/>
      <c r="B359" s="53" t="s">
        <v>345</v>
      </c>
      <c r="C359" s="37">
        <v>81165.27</v>
      </c>
      <c r="D359" s="37">
        <v>9385.84</v>
      </c>
      <c r="E359" s="37">
        <v>95000.01</v>
      </c>
      <c r="F359" s="37">
        <v>98784.0</v>
      </c>
      <c r="G359" s="37" t="s">
        <v>15</v>
      </c>
      <c r="I359" s="5"/>
    </row>
    <row r="360">
      <c r="A360" s="58"/>
      <c r="B360" s="53" t="s">
        <v>346</v>
      </c>
      <c r="C360" s="37">
        <v>41722.5</v>
      </c>
      <c r="D360" s="37">
        <v>42388.0</v>
      </c>
      <c r="E360" s="37">
        <v>43571.0</v>
      </c>
      <c r="F360" s="37">
        <v>45106.0</v>
      </c>
      <c r="G360" s="37">
        <v>46685.0</v>
      </c>
      <c r="I360" s="5"/>
    </row>
    <row r="361">
      <c r="A361" s="58"/>
      <c r="B361" s="53" t="s">
        <v>347</v>
      </c>
      <c r="C361" s="37">
        <v>41722.5</v>
      </c>
      <c r="D361" s="37">
        <v>42388.0</v>
      </c>
      <c r="E361" s="37">
        <v>43571.0</v>
      </c>
      <c r="F361" s="37">
        <v>45106.0</v>
      </c>
      <c r="G361" s="37">
        <v>46685.0</v>
      </c>
      <c r="I361" s="5"/>
    </row>
    <row r="362">
      <c r="A362" s="55" t="s">
        <v>348</v>
      </c>
      <c r="B362" s="59"/>
      <c r="C362" s="57"/>
      <c r="D362" s="57"/>
      <c r="E362" s="57"/>
      <c r="F362" s="57"/>
      <c r="G362" s="57"/>
      <c r="I362" s="5"/>
    </row>
    <row r="363">
      <c r="A363" s="58"/>
      <c r="B363" s="53" t="s">
        <v>349</v>
      </c>
      <c r="C363" s="37">
        <v>120726.0</v>
      </c>
      <c r="D363" s="37">
        <v>74781.08</v>
      </c>
      <c r="E363" s="37">
        <v>89364.0</v>
      </c>
      <c r="F363" s="37">
        <v>92939.0</v>
      </c>
      <c r="G363" s="37">
        <v>96192.0</v>
      </c>
      <c r="I363" s="5"/>
    </row>
    <row r="364">
      <c r="A364" s="58"/>
      <c r="B364" s="53" t="s">
        <v>350</v>
      </c>
      <c r="C364" s="37" t="s">
        <v>15</v>
      </c>
      <c r="D364" s="37" t="s">
        <v>15</v>
      </c>
      <c r="E364" s="37">
        <v>89364.0</v>
      </c>
      <c r="F364" s="37">
        <v>92939.0</v>
      </c>
      <c r="G364" s="37">
        <v>96192.0</v>
      </c>
      <c r="I364" s="5"/>
    </row>
    <row r="365">
      <c r="A365" s="58"/>
      <c r="B365" s="53" t="s">
        <v>351</v>
      </c>
      <c r="C365" s="37" t="s">
        <v>15</v>
      </c>
      <c r="D365" s="37" t="s">
        <v>15</v>
      </c>
      <c r="E365" s="37">
        <v>47189.02</v>
      </c>
      <c r="F365" s="37">
        <v>92939.0</v>
      </c>
      <c r="G365" s="37">
        <v>67766.0</v>
      </c>
      <c r="I365" s="5"/>
    </row>
    <row r="366">
      <c r="A366" s="58"/>
      <c r="B366" s="53" t="s">
        <v>352</v>
      </c>
      <c r="C366" s="37">
        <v>76637.99</v>
      </c>
      <c r="D366" s="37">
        <v>82866.0</v>
      </c>
      <c r="E366" s="37">
        <v>86742.0</v>
      </c>
      <c r="F366" s="37">
        <v>90212.0</v>
      </c>
      <c r="G366" s="37">
        <v>72000.0</v>
      </c>
      <c r="I366" s="5"/>
    </row>
    <row r="367">
      <c r="A367" s="55" t="s">
        <v>353</v>
      </c>
      <c r="B367" s="59"/>
      <c r="C367" s="57"/>
      <c r="D367" s="57"/>
      <c r="E367" s="57"/>
      <c r="F367" s="57"/>
      <c r="G367" s="57"/>
      <c r="I367" s="5"/>
    </row>
    <row r="368">
      <c r="A368" s="58"/>
      <c r="B368" s="53" t="s">
        <v>354</v>
      </c>
      <c r="C368" s="37">
        <v>63954.07</v>
      </c>
      <c r="D368" s="37">
        <v>65658.0</v>
      </c>
      <c r="E368" s="37">
        <v>63035.71</v>
      </c>
      <c r="F368" s="37">
        <v>74510.0</v>
      </c>
      <c r="G368" s="37">
        <v>79454.0</v>
      </c>
      <c r="I368" s="5"/>
    </row>
    <row r="369">
      <c r="A369" s="58"/>
      <c r="B369" s="53" t="s">
        <v>355</v>
      </c>
      <c r="C369" s="37">
        <v>67944.0</v>
      </c>
      <c r="D369" s="37">
        <v>63070.64</v>
      </c>
      <c r="E369" s="37">
        <v>68800.0</v>
      </c>
      <c r="F369" s="37">
        <v>79028.0</v>
      </c>
      <c r="G369" s="37">
        <v>84131.0</v>
      </c>
      <c r="I369" s="5"/>
    </row>
    <row r="370">
      <c r="A370" s="58"/>
      <c r="B370" s="53" t="s">
        <v>356</v>
      </c>
      <c r="C370" s="37">
        <v>60630.66</v>
      </c>
      <c r="D370" s="37">
        <v>48746.72</v>
      </c>
      <c r="E370" s="37">
        <v>68168.0</v>
      </c>
      <c r="F370" s="37">
        <v>73153.0</v>
      </c>
      <c r="G370" s="37">
        <v>86468.0</v>
      </c>
      <c r="I370" s="5"/>
    </row>
    <row r="371">
      <c r="A371" s="58"/>
      <c r="B371" s="53" t="s">
        <v>357</v>
      </c>
      <c r="C371" s="37">
        <v>63749.0</v>
      </c>
      <c r="D371" s="37">
        <v>56273.36</v>
      </c>
      <c r="E371" s="37">
        <v>69446.72</v>
      </c>
      <c r="F371" s="37">
        <v>75412.0</v>
      </c>
      <c r="G371" s="37">
        <v>91428.0</v>
      </c>
      <c r="I371" s="5"/>
    </row>
    <row r="372">
      <c r="A372" s="58"/>
      <c r="B372" s="53" t="s">
        <v>358</v>
      </c>
      <c r="C372" s="37">
        <v>3643.79</v>
      </c>
      <c r="D372" s="37">
        <v>2957.0</v>
      </c>
      <c r="E372" s="37">
        <v>2606.0</v>
      </c>
      <c r="F372" s="37">
        <v>3154.0</v>
      </c>
      <c r="G372" s="37">
        <v>3263.0</v>
      </c>
      <c r="I372" s="5"/>
    </row>
    <row r="373">
      <c r="A373" s="55" t="s">
        <v>359</v>
      </c>
      <c r="B373" s="59"/>
      <c r="C373" s="57"/>
      <c r="D373" s="57"/>
      <c r="E373" s="57"/>
      <c r="F373" s="57"/>
      <c r="G373" s="57"/>
      <c r="I373" s="5"/>
    </row>
    <row r="374">
      <c r="A374" s="58"/>
      <c r="B374" s="53" t="s">
        <v>360</v>
      </c>
      <c r="C374" s="37">
        <v>85977.0</v>
      </c>
      <c r="D374" s="37">
        <v>90200.0</v>
      </c>
      <c r="E374" s="37">
        <v>96044.06</v>
      </c>
      <c r="F374" s="37">
        <v>74406.0</v>
      </c>
      <c r="G374" s="37">
        <v>47500.0</v>
      </c>
      <c r="I374" s="5"/>
    </row>
    <row r="375">
      <c r="A375" s="58"/>
      <c r="B375" s="53" t="s">
        <v>361</v>
      </c>
      <c r="C375" s="37">
        <v>51660.0</v>
      </c>
      <c r="D375" s="37">
        <v>61800.0</v>
      </c>
      <c r="E375" s="37">
        <v>63900.0</v>
      </c>
      <c r="F375" s="37">
        <v>66200.0</v>
      </c>
      <c r="G375" s="37">
        <v>68517.0</v>
      </c>
      <c r="I375" s="5"/>
    </row>
    <row r="376">
      <c r="A376" s="58"/>
      <c r="B376" s="53" t="s">
        <v>362</v>
      </c>
      <c r="C376" s="37" t="s">
        <v>15</v>
      </c>
      <c r="D376" s="37" t="s">
        <v>15</v>
      </c>
      <c r="E376" s="37" t="s">
        <v>15</v>
      </c>
      <c r="F376" s="37">
        <v>20407.0</v>
      </c>
      <c r="G376" s="37">
        <v>20407.0</v>
      </c>
      <c r="I376" s="5"/>
    </row>
    <row r="377">
      <c r="A377" s="58"/>
      <c r="B377" s="53" t="s">
        <v>363</v>
      </c>
      <c r="C377" s="37">
        <v>3705.42</v>
      </c>
      <c r="D377" s="37">
        <v>5807.0</v>
      </c>
      <c r="E377" s="62">
        <v>72864.43</v>
      </c>
      <c r="F377" s="37">
        <v>7100.0</v>
      </c>
      <c r="G377" s="37">
        <v>7100.0</v>
      </c>
      <c r="I377" s="5"/>
    </row>
    <row r="378">
      <c r="A378" s="58"/>
      <c r="B378" s="53" t="s">
        <v>364</v>
      </c>
      <c r="C378" s="37">
        <v>100350.5</v>
      </c>
      <c r="D378" s="37">
        <v>46733.0</v>
      </c>
      <c r="E378" s="37">
        <v>155614.0</v>
      </c>
      <c r="F378" s="37">
        <v>159444.0</v>
      </c>
      <c r="G378" s="37">
        <v>159444.0</v>
      </c>
      <c r="I378" s="5"/>
    </row>
    <row r="379">
      <c r="A379" s="58"/>
      <c r="B379" s="67" t="s">
        <v>365</v>
      </c>
      <c r="C379" s="37">
        <v>1200.0</v>
      </c>
      <c r="D379" s="37" t="s">
        <v>15</v>
      </c>
      <c r="E379" s="37">
        <v>1832.0</v>
      </c>
      <c r="F379" s="37">
        <v>3812.0</v>
      </c>
      <c r="G379" s="37">
        <v>3812.0</v>
      </c>
      <c r="I379" s="5"/>
    </row>
    <row r="380">
      <c r="A380" s="58"/>
      <c r="B380" s="53" t="s">
        <v>366</v>
      </c>
      <c r="C380" s="37" t="s">
        <v>15</v>
      </c>
      <c r="D380" s="37" t="s">
        <v>15</v>
      </c>
      <c r="E380" s="37" t="s">
        <v>15</v>
      </c>
      <c r="F380" s="37">
        <v>14415.0</v>
      </c>
      <c r="G380" s="37">
        <v>14415.0</v>
      </c>
      <c r="I380" s="5"/>
    </row>
    <row r="381">
      <c r="A381" s="55" t="s">
        <v>367</v>
      </c>
      <c r="B381" s="59"/>
      <c r="C381" s="57"/>
      <c r="D381" s="57"/>
      <c r="E381" s="57"/>
      <c r="F381" s="57"/>
      <c r="G381" s="57"/>
      <c r="I381" s="5"/>
    </row>
    <row r="382">
      <c r="A382" s="58"/>
      <c r="B382" s="53" t="s">
        <v>368</v>
      </c>
      <c r="C382" s="37">
        <v>15000.8</v>
      </c>
      <c r="D382" s="37">
        <v>15295.0</v>
      </c>
      <c r="E382" s="37">
        <v>14039.0</v>
      </c>
      <c r="F382" s="37">
        <v>11334.0</v>
      </c>
      <c r="G382" s="37">
        <v>11731.0</v>
      </c>
      <c r="I382" s="5"/>
    </row>
    <row r="383">
      <c r="A383" s="55" t="s">
        <v>369</v>
      </c>
      <c r="B383" s="59"/>
      <c r="C383" s="57"/>
      <c r="D383" s="57"/>
      <c r="E383" s="57"/>
      <c r="F383" s="57"/>
      <c r="G383" s="57"/>
      <c r="I383" s="5"/>
    </row>
    <row r="384">
      <c r="A384" s="58"/>
      <c r="B384" s="53" t="s">
        <v>370</v>
      </c>
      <c r="C384" s="37">
        <v>111637.95</v>
      </c>
      <c r="D384" s="37">
        <v>105761.66</v>
      </c>
      <c r="E384" s="37">
        <v>81769.5</v>
      </c>
      <c r="F384" s="37">
        <v>92480.0</v>
      </c>
      <c r="G384" s="37">
        <v>116598.0</v>
      </c>
      <c r="I384" s="5"/>
    </row>
    <row r="385">
      <c r="A385" s="58"/>
      <c r="B385" s="53" t="s">
        <v>371</v>
      </c>
      <c r="C385" s="37">
        <v>4384.08</v>
      </c>
      <c r="D385" s="37">
        <v>3115.0</v>
      </c>
      <c r="E385" s="37">
        <v>3506.78</v>
      </c>
      <c r="F385" s="37">
        <v>6500.0</v>
      </c>
      <c r="G385" s="37">
        <v>6500.0</v>
      </c>
      <c r="I385" s="5"/>
    </row>
    <row r="386">
      <c r="A386" s="58"/>
      <c r="B386" s="53" t="s">
        <v>372</v>
      </c>
      <c r="C386" s="37">
        <v>124070.81</v>
      </c>
      <c r="D386" s="37">
        <v>109884.77</v>
      </c>
      <c r="E386" s="37">
        <v>112813.82</v>
      </c>
      <c r="F386" s="37">
        <v>108378.0</v>
      </c>
      <c r="G386" s="37">
        <v>121507.0</v>
      </c>
      <c r="I386" s="5"/>
    </row>
    <row r="387">
      <c r="A387" s="58"/>
      <c r="B387" s="53" t="s">
        <v>373</v>
      </c>
      <c r="C387" s="37">
        <v>5303.51</v>
      </c>
      <c r="D387" s="37">
        <v>7495.53</v>
      </c>
      <c r="E387" s="37">
        <v>2832.97</v>
      </c>
      <c r="F387" s="37">
        <v>6500.0</v>
      </c>
      <c r="G387" s="37">
        <v>6500.0</v>
      </c>
      <c r="I387" s="5"/>
    </row>
    <row r="388">
      <c r="A388" s="58"/>
      <c r="B388" s="53" t="s">
        <v>374</v>
      </c>
      <c r="C388" s="37">
        <v>141701.61</v>
      </c>
      <c r="D388" s="37">
        <v>111460.52</v>
      </c>
      <c r="E388" s="37">
        <v>100889.51</v>
      </c>
      <c r="F388" s="37">
        <v>132659.0</v>
      </c>
      <c r="G388" s="37">
        <v>142317.0</v>
      </c>
      <c r="I388" s="5"/>
    </row>
    <row r="389">
      <c r="A389" s="58"/>
      <c r="B389" s="53" t="s">
        <v>375</v>
      </c>
      <c r="C389" s="37">
        <v>3673.33</v>
      </c>
      <c r="D389" s="37">
        <v>8872.19</v>
      </c>
      <c r="E389" s="37">
        <v>3300.08</v>
      </c>
      <c r="F389" s="37">
        <v>6500.0</v>
      </c>
      <c r="G389" s="37">
        <v>6500.0</v>
      </c>
      <c r="I389" s="5"/>
    </row>
    <row r="390">
      <c r="A390" s="58"/>
      <c r="B390" s="53" t="s">
        <v>376</v>
      </c>
      <c r="C390" s="37">
        <v>141754.41</v>
      </c>
      <c r="D390" s="37">
        <v>113995.68</v>
      </c>
      <c r="E390" s="37">
        <v>97805.15</v>
      </c>
      <c r="F390" s="37">
        <v>137940.0</v>
      </c>
      <c r="G390" s="37">
        <v>142317.0</v>
      </c>
      <c r="I390" s="5"/>
    </row>
    <row r="391">
      <c r="A391" s="58"/>
      <c r="B391" s="53" t="s">
        <v>377</v>
      </c>
      <c r="C391" s="37">
        <v>3673.73</v>
      </c>
      <c r="D391" s="37">
        <v>8872.44</v>
      </c>
      <c r="E391" s="37">
        <v>6009.77</v>
      </c>
      <c r="F391" s="37">
        <v>6500.0</v>
      </c>
      <c r="G391" s="37">
        <v>6500.0</v>
      </c>
      <c r="I391" s="5"/>
    </row>
    <row r="392">
      <c r="A392" s="58"/>
      <c r="B392" s="53" t="s">
        <v>378</v>
      </c>
      <c r="C392" s="37">
        <v>296667.53</v>
      </c>
      <c r="D392" s="37">
        <v>237421.03</v>
      </c>
      <c r="E392" s="37">
        <v>235166.33</v>
      </c>
      <c r="F392" s="37">
        <v>261826.0</v>
      </c>
      <c r="G392" s="37">
        <v>268337.0</v>
      </c>
      <c r="I392" s="5"/>
    </row>
    <row r="393">
      <c r="A393" s="58"/>
      <c r="B393" s="53" t="s">
        <v>379</v>
      </c>
      <c r="C393" s="37">
        <v>14277.9</v>
      </c>
      <c r="D393" s="37">
        <v>12947.21</v>
      </c>
      <c r="E393" s="37">
        <v>11310.26</v>
      </c>
      <c r="F393" s="37">
        <v>13000.0</v>
      </c>
      <c r="G393" s="37">
        <v>13000.0</v>
      </c>
      <c r="I393" s="5"/>
    </row>
    <row r="394">
      <c r="A394" s="58"/>
      <c r="B394" s="53" t="s">
        <v>380</v>
      </c>
      <c r="C394" s="37">
        <v>6277.5</v>
      </c>
      <c r="D394" s="37">
        <v>5872.5</v>
      </c>
      <c r="E394" s="37">
        <v>4810.0</v>
      </c>
      <c r="F394" s="37">
        <v>6278.0</v>
      </c>
      <c r="G394" s="37">
        <v>6278.0</v>
      </c>
      <c r="I394" s="5"/>
    </row>
    <row r="395">
      <c r="A395" s="55" t="s">
        <v>381</v>
      </c>
      <c r="B395" s="59"/>
      <c r="C395" s="57"/>
      <c r="D395" s="57"/>
      <c r="E395" s="57"/>
      <c r="F395" s="57"/>
      <c r="G395" s="57"/>
      <c r="I395" s="5"/>
    </row>
    <row r="396">
      <c r="A396" s="53"/>
      <c r="B396" s="53" t="s">
        <v>382</v>
      </c>
      <c r="C396" s="37"/>
      <c r="D396" s="37"/>
      <c r="E396" s="37"/>
      <c r="F396" s="37"/>
      <c r="G396" s="37"/>
      <c r="I396" s="5"/>
    </row>
    <row r="397">
      <c r="A397" s="53"/>
      <c r="B397" s="53"/>
      <c r="C397" s="68"/>
      <c r="D397" s="68"/>
      <c r="E397" s="68"/>
      <c r="F397" s="68"/>
      <c r="G397" s="68"/>
      <c r="I397" s="5"/>
    </row>
    <row r="398">
      <c r="A398" s="69" t="s">
        <v>383</v>
      </c>
      <c r="B398" s="70"/>
      <c r="C398" s="71">
        <f t="shared" ref="C398:G398" si="34">SUM(C236:C394)</f>
        <v>15882347.62</v>
      </c>
      <c r="D398" s="71">
        <f t="shared" si="34"/>
        <v>15639645.15</v>
      </c>
      <c r="E398" s="71">
        <f t="shared" si="34"/>
        <v>16835182.99</v>
      </c>
      <c r="F398" s="72">
        <f t="shared" si="34"/>
        <v>17026724</v>
      </c>
      <c r="G398" s="72">
        <f t="shared" si="34"/>
        <v>18771725</v>
      </c>
      <c r="I398" s="73"/>
    </row>
    <row r="399">
      <c r="A399" s="74"/>
      <c r="B399" s="75"/>
      <c r="C399" s="76"/>
      <c r="D399" s="76"/>
      <c r="E399" s="76"/>
      <c r="F399" s="76"/>
      <c r="G399" s="76"/>
      <c r="I399" s="5"/>
    </row>
    <row r="400">
      <c r="A400" s="74"/>
      <c r="B400" s="77" t="s">
        <v>384</v>
      </c>
      <c r="C400" s="37">
        <v>0.0</v>
      </c>
      <c r="D400" s="37">
        <v>0.0</v>
      </c>
      <c r="E400" s="37">
        <v>0.0</v>
      </c>
      <c r="F400" s="37">
        <v>90770.0</v>
      </c>
      <c r="G400" s="37">
        <f>F400*1.08</f>
        <v>98031.6</v>
      </c>
      <c r="I400" s="5"/>
    </row>
    <row r="401">
      <c r="A401" s="11"/>
      <c r="B401" s="78" t="s">
        <v>385</v>
      </c>
      <c r="C401" s="79">
        <f t="shared" ref="C401:G401" si="35">SUM(C8:C227)</f>
        <v>6554462.11</v>
      </c>
      <c r="D401" s="79">
        <f t="shared" si="35"/>
        <v>7115443.8</v>
      </c>
      <c r="E401" s="79">
        <f t="shared" si="35"/>
        <v>7725328.31</v>
      </c>
      <c r="F401" s="79">
        <f t="shared" si="35"/>
        <v>9169981.93</v>
      </c>
      <c r="G401" s="79">
        <f t="shared" si="35"/>
        <v>9585083.858</v>
      </c>
      <c r="I401" s="5"/>
    </row>
    <row r="402">
      <c r="A402" s="11"/>
      <c r="B402" s="78" t="s">
        <v>386</v>
      </c>
      <c r="C402" s="79">
        <f t="shared" ref="C402:G402" si="36">SUM(C235:C400)-C398</f>
        <v>15882347.62</v>
      </c>
      <c r="D402" s="79">
        <f t="shared" si="36"/>
        <v>15639645.15</v>
      </c>
      <c r="E402" s="79">
        <f t="shared" si="36"/>
        <v>16835182.99</v>
      </c>
      <c r="F402" s="79">
        <f t="shared" si="36"/>
        <v>17117494</v>
      </c>
      <c r="G402" s="79">
        <f t="shared" si="36"/>
        <v>18869756.6</v>
      </c>
      <c r="I402" s="5"/>
    </row>
    <row r="403">
      <c r="A403" s="11"/>
      <c r="B403" s="78" t="s">
        <v>387</v>
      </c>
      <c r="C403" s="80">
        <f t="shared" ref="C403:E403" si="37">SUM(C401:C402)</f>
        <v>22436809.73</v>
      </c>
      <c r="D403" s="80">
        <f t="shared" si="37"/>
        <v>22755088.95</v>
      </c>
      <c r="E403" s="80">
        <f t="shared" si="37"/>
        <v>24560511.3</v>
      </c>
      <c r="F403" s="81">
        <f>SUM(F401:F402)-2</f>
        <v>26287473.93</v>
      </c>
      <c r="G403" s="81">
        <f>SUM(G401:G402)</f>
        <v>28454840.46</v>
      </c>
      <c r="I403" s="5"/>
    </row>
    <row r="404">
      <c r="C404" s="82"/>
      <c r="D404" s="82"/>
      <c r="E404" s="82"/>
      <c r="F404" s="82"/>
      <c r="G404" s="83"/>
      <c r="I404" s="5"/>
    </row>
    <row r="405">
      <c r="C405" s="84"/>
      <c r="D405" s="84"/>
      <c r="E405" s="84" t="s">
        <v>388</v>
      </c>
      <c r="F405" s="85">
        <v>-500000.0</v>
      </c>
      <c r="G405" s="86"/>
      <c r="I405" s="5"/>
    </row>
    <row r="406">
      <c r="C406" s="87"/>
      <c r="D406" s="87"/>
      <c r="E406" s="87" t="s">
        <v>389</v>
      </c>
      <c r="F406" s="88">
        <f>F403+F405</f>
        <v>25787473.93</v>
      </c>
      <c r="G406" s="86"/>
      <c r="I406" s="5"/>
    </row>
    <row r="407">
      <c r="C407" s="82"/>
      <c r="D407" s="82"/>
      <c r="E407" s="82"/>
      <c r="F407" s="82"/>
      <c r="G407" s="83"/>
      <c r="I407" s="5"/>
    </row>
    <row r="408">
      <c r="C408" s="82"/>
      <c r="D408" s="82"/>
      <c r="E408" s="82"/>
      <c r="F408" s="82"/>
      <c r="G408" s="83"/>
      <c r="I408" s="5"/>
    </row>
    <row r="409">
      <c r="C409" s="82"/>
      <c r="D409" s="82"/>
      <c r="E409" s="82"/>
      <c r="F409" s="82"/>
      <c r="G409" s="83"/>
      <c r="I409" s="5"/>
    </row>
    <row r="410">
      <c r="C410" s="82"/>
      <c r="D410" s="82"/>
      <c r="E410" s="82"/>
      <c r="F410" s="82"/>
      <c r="G410" s="83"/>
      <c r="I410" s="5"/>
    </row>
    <row r="411">
      <c r="C411" s="82"/>
      <c r="D411" s="82"/>
      <c r="E411" s="82"/>
      <c r="F411" s="82"/>
      <c r="G411" s="82"/>
      <c r="I411" s="5"/>
    </row>
    <row r="412">
      <c r="C412" s="82"/>
      <c r="D412" s="82"/>
      <c r="E412" s="82"/>
      <c r="F412" s="82"/>
      <c r="G412" s="83"/>
      <c r="I412" s="5"/>
    </row>
    <row r="413">
      <c r="C413" s="82"/>
      <c r="D413" s="82"/>
      <c r="E413" s="82"/>
      <c r="F413" s="82"/>
      <c r="G413" s="83"/>
      <c r="I413" s="5"/>
    </row>
    <row r="414">
      <c r="C414" s="82"/>
      <c r="D414" s="82"/>
      <c r="E414" s="82"/>
      <c r="F414" s="82"/>
      <c r="G414" s="83"/>
      <c r="I414" s="5"/>
    </row>
    <row r="415">
      <c r="C415" s="82"/>
      <c r="D415" s="82"/>
      <c r="E415" s="82"/>
      <c r="F415" s="82"/>
      <c r="G415" s="83"/>
      <c r="I415" s="5"/>
    </row>
    <row r="416">
      <c r="C416" s="82"/>
      <c r="D416" s="82"/>
      <c r="E416" s="82"/>
      <c r="F416" s="82"/>
      <c r="G416" s="83"/>
      <c r="I416" s="5"/>
    </row>
    <row r="417">
      <c r="C417" s="82"/>
      <c r="D417" s="82"/>
      <c r="E417" s="82"/>
      <c r="F417" s="82"/>
      <c r="G417" s="83"/>
      <c r="I417" s="5"/>
    </row>
    <row r="418">
      <c r="C418" s="82"/>
      <c r="D418" s="82"/>
      <c r="E418" s="82"/>
      <c r="F418" s="82"/>
      <c r="G418" s="83"/>
      <c r="I418" s="5"/>
    </row>
    <row r="419">
      <c r="C419" s="82"/>
      <c r="D419" s="82"/>
      <c r="E419" s="82"/>
      <c r="F419" s="82"/>
      <c r="G419" s="83"/>
      <c r="I419" s="5"/>
    </row>
    <row r="420">
      <c r="C420" s="82"/>
      <c r="D420" s="82"/>
      <c r="E420" s="82"/>
      <c r="F420" s="82"/>
      <c r="G420" s="83"/>
      <c r="I420" s="5"/>
    </row>
    <row r="421">
      <c r="C421" s="82"/>
      <c r="D421" s="82"/>
      <c r="E421" s="82"/>
      <c r="F421" s="82"/>
      <c r="G421" s="83"/>
      <c r="I421" s="5"/>
    </row>
    <row r="422">
      <c r="C422" s="82"/>
      <c r="D422" s="82"/>
      <c r="E422" s="82"/>
      <c r="F422" s="82"/>
      <c r="G422" s="83"/>
      <c r="I422" s="5"/>
    </row>
    <row r="423">
      <c r="C423" s="82"/>
      <c r="D423" s="82"/>
      <c r="E423" s="82"/>
      <c r="F423" s="82"/>
      <c r="G423" s="83"/>
      <c r="I423" s="5"/>
    </row>
    <row r="424">
      <c r="C424" s="82"/>
      <c r="D424" s="82"/>
      <c r="E424" s="82"/>
      <c r="F424" s="82"/>
      <c r="G424" s="83"/>
      <c r="I424" s="5"/>
    </row>
    <row r="425">
      <c r="C425" s="82"/>
      <c r="D425" s="82"/>
      <c r="E425" s="82"/>
      <c r="F425" s="82"/>
      <c r="G425" s="83"/>
      <c r="I425" s="5"/>
    </row>
    <row r="426">
      <c r="C426" s="82"/>
      <c r="D426" s="82"/>
      <c r="E426" s="82"/>
      <c r="F426" s="82"/>
      <c r="G426" s="83"/>
      <c r="I426" s="5"/>
    </row>
    <row r="427">
      <c r="C427" s="82"/>
      <c r="D427" s="82"/>
      <c r="E427" s="82"/>
      <c r="F427" s="82"/>
      <c r="G427" s="83"/>
      <c r="I427" s="5"/>
    </row>
    <row r="428">
      <c r="C428" s="82"/>
      <c r="D428" s="82"/>
      <c r="E428" s="82"/>
      <c r="F428" s="82"/>
      <c r="G428" s="83"/>
      <c r="I428" s="5"/>
    </row>
    <row r="429">
      <c r="C429" s="82"/>
      <c r="D429" s="82"/>
      <c r="E429" s="82"/>
      <c r="F429" s="82"/>
      <c r="G429" s="83"/>
      <c r="I429" s="5"/>
    </row>
    <row r="430">
      <c r="C430" s="82"/>
      <c r="D430" s="82"/>
      <c r="E430" s="82"/>
      <c r="F430" s="82"/>
      <c r="G430" s="83"/>
      <c r="I430" s="5"/>
    </row>
    <row r="431">
      <c r="C431" s="82"/>
      <c r="D431" s="82"/>
      <c r="E431" s="82"/>
      <c r="F431" s="82"/>
      <c r="G431" s="83"/>
      <c r="I431" s="5"/>
    </row>
    <row r="432">
      <c r="C432" s="82"/>
      <c r="D432" s="82"/>
      <c r="E432" s="82"/>
      <c r="F432" s="82"/>
      <c r="G432" s="83"/>
      <c r="I432" s="5"/>
    </row>
    <row r="433">
      <c r="C433" s="82"/>
      <c r="D433" s="82"/>
      <c r="E433" s="82"/>
      <c r="F433" s="82"/>
      <c r="G433" s="83"/>
      <c r="I433" s="5"/>
    </row>
    <row r="434">
      <c r="C434" s="82"/>
      <c r="D434" s="82"/>
      <c r="E434" s="82"/>
      <c r="F434" s="82"/>
      <c r="G434" s="83"/>
      <c r="I434" s="5"/>
    </row>
    <row r="435">
      <c r="C435" s="82"/>
      <c r="D435" s="82"/>
      <c r="E435" s="82"/>
      <c r="F435" s="82"/>
      <c r="G435" s="83"/>
      <c r="I435" s="5"/>
    </row>
    <row r="436">
      <c r="C436" s="82"/>
      <c r="D436" s="82"/>
      <c r="E436" s="82"/>
      <c r="F436" s="82"/>
      <c r="G436" s="83"/>
      <c r="I436" s="5"/>
    </row>
    <row r="437">
      <c r="C437" s="82"/>
      <c r="D437" s="82"/>
      <c r="E437" s="82"/>
      <c r="F437" s="82"/>
      <c r="G437" s="83"/>
      <c r="I437" s="5"/>
    </row>
    <row r="438">
      <c r="C438" s="82"/>
      <c r="D438" s="82"/>
      <c r="E438" s="82"/>
      <c r="F438" s="82"/>
      <c r="G438" s="83"/>
      <c r="I438" s="5"/>
    </row>
    <row r="439">
      <c r="C439" s="82"/>
      <c r="D439" s="82"/>
      <c r="E439" s="82"/>
      <c r="F439" s="82"/>
      <c r="G439" s="83"/>
      <c r="I439" s="5"/>
    </row>
    <row r="440">
      <c r="C440" s="82"/>
      <c r="D440" s="82"/>
      <c r="E440" s="82"/>
      <c r="F440" s="82"/>
      <c r="G440" s="83"/>
      <c r="I440" s="5"/>
    </row>
    <row r="441">
      <c r="C441" s="82"/>
      <c r="D441" s="82"/>
      <c r="E441" s="82"/>
      <c r="F441" s="82"/>
      <c r="G441" s="83"/>
      <c r="I441" s="5"/>
    </row>
    <row r="442">
      <c r="C442" s="82"/>
      <c r="D442" s="82"/>
      <c r="E442" s="82"/>
      <c r="F442" s="82"/>
      <c r="G442" s="83"/>
      <c r="I442" s="5"/>
    </row>
    <row r="443">
      <c r="C443" s="82"/>
      <c r="D443" s="82"/>
      <c r="E443" s="82"/>
      <c r="F443" s="82"/>
      <c r="G443" s="83"/>
      <c r="I443" s="5"/>
    </row>
    <row r="444">
      <c r="C444" s="82"/>
      <c r="D444" s="82"/>
      <c r="E444" s="82"/>
      <c r="F444" s="82"/>
      <c r="G444" s="83"/>
      <c r="I444" s="5"/>
    </row>
    <row r="445">
      <c r="C445" s="82"/>
      <c r="D445" s="82"/>
      <c r="E445" s="82"/>
      <c r="F445" s="82"/>
      <c r="G445" s="83"/>
      <c r="I445" s="5"/>
    </row>
    <row r="446">
      <c r="C446" s="82"/>
      <c r="D446" s="82"/>
      <c r="E446" s="82"/>
      <c r="F446" s="82"/>
      <c r="G446" s="83"/>
      <c r="I446" s="5"/>
    </row>
    <row r="447">
      <c r="C447" s="82"/>
      <c r="D447" s="82"/>
      <c r="E447" s="82"/>
      <c r="F447" s="82"/>
      <c r="G447" s="83"/>
      <c r="I447" s="5"/>
    </row>
    <row r="448">
      <c r="C448" s="82"/>
      <c r="D448" s="82"/>
      <c r="E448" s="82"/>
      <c r="F448" s="82"/>
      <c r="G448" s="83"/>
      <c r="I448" s="5"/>
    </row>
    <row r="449">
      <c r="C449" s="82"/>
      <c r="D449" s="82"/>
      <c r="E449" s="82"/>
      <c r="F449" s="82"/>
      <c r="G449" s="83"/>
      <c r="I449" s="5"/>
    </row>
    <row r="450">
      <c r="C450" s="82"/>
      <c r="D450" s="82"/>
      <c r="E450" s="82"/>
      <c r="F450" s="82"/>
      <c r="G450" s="83"/>
      <c r="I450" s="5"/>
    </row>
    <row r="451">
      <c r="C451" s="82"/>
      <c r="D451" s="82"/>
      <c r="E451" s="82"/>
      <c r="F451" s="82"/>
      <c r="G451" s="83"/>
      <c r="I451" s="5"/>
    </row>
    <row r="452">
      <c r="C452" s="82"/>
      <c r="D452" s="82"/>
      <c r="E452" s="82"/>
      <c r="F452" s="82"/>
      <c r="G452" s="83"/>
      <c r="I452" s="5"/>
    </row>
    <row r="453">
      <c r="C453" s="82"/>
      <c r="D453" s="82"/>
      <c r="E453" s="82"/>
      <c r="F453" s="82"/>
      <c r="G453" s="83"/>
      <c r="I453" s="5"/>
    </row>
    <row r="454">
      <c r="C454" s="82"/>
      <c r="D454" s="82"/>
      <c r="E454" s="82"/>
      <c r="F454" s="82"/>
      <c r="G454" s="83"/>
      <c r="I454" s="5"/>
    </row>
    <row r="455">
      <c r="C455" s="82"/>
      <c r="D455" s="82"/>
      <c r="E455" s="82"/>
      <c r="F455" s="82"/>
      <c r="G455" s="83"/>
      <c r="I455" s="5"/>
    </row>
    <row r="456">
      <c r="C456" s="82"/>
      <c r="D456" s="82"/>
      <c r="E456" s="82"/>
      <c r="F456" s="82"/>
      <c r="G456" s="83"/>
      <c r="I456" s="5"/>
    </row>
    <row r="457">
      <c r="C457" s="82"/>
      <c r="D457" s="82"/>
      <c r="E457" s="82"/>
      <c r="F457" s="82"/>
      <c r="G457" s="83"/>
      <c r="I457" s="5"/>
    </row>
    <row r="458">
      <c r="C458" s="82"/>
      <c r="D458" s="82"/>
      <c r="E458" s="82"/>
      <c r="F458" s="82"/>
      <c r="G458" s="83"/>
      <c r="I458" s="5"/>
    </row>
    <row r="459">
      <c r="C459" s="82"/>
      <c r="D459" s="82"/>
      <c r="E459" s="82"/>
      <c r="F459" s="82"/>
      <c r="G459" s="83"/>
      <c r="I459" s="5"/>
    </row>
    <row r="460">
      <c r="C460" s="82"/>
      <c r="D460" s="82"/>
      <c r="E460" s="82"/>
      <c r="F460" s="82"/>
      <c r="G460" s="83"/>
      <c r="I460" s="5"/>
    </row>
    <row r="461">
      <c r="C461" s="82"/>
      <c r="D461" s="82"/>
      <c r="E461" s="82"/>
      <c r="F461" s="82"/>
      <c r="G461" s="83"/>
      <c r="I461" s="5"/>
    </row>
    <row r="462">
      <c r="C462" s="82"/>
      <c r="D462" s="82"/>
      <c r="E462" s="82"/>
      <c r="F462" s="82"/>
      <c r="G462" s="83"/>
      <c r="I462" s="5"/>
    </row>
    <row r="463">
      <c r="C463" s="82"/>
      <c r="D463" s="82"/>
      <c r="E463" s="82"/>
      <c r="F463" s="82"/>
      <c r="G463" s="83"/>
      <c r="I463" s="5"/>
    </row>
    <row r="464">
      <c r="C464" s="82"/>
      <c r="D464" s="82"/>
      <c r="E464" s="82"/>
      <c r="F464" s="82"/>
      <c r="G464" s="83"/>
      <c r="I464" s="5"/>
    </row>
    <row r="465">
      <c r="C465" s="82"/>
      <c r="D465" s="82"/>
      <c r="E465" s="82"/>
      <c r="F465" s="82"/>
      <c r="G465" s="83"/>
      <c r="I465" s="5"/>
    </row>
    <row r="466">
      <c r="C466" s="82"/>
      <c r="D466" s="82"/>
      <c r="E466" s="82"/>
      <c r="F466" s="82"/>
      <c r="G466" s="83"/>
      <c r="I466" s="5"/>
    </row>
    <row r="467">
      <c r="C467" s="82"/>
      <c r="D467" s="82"/>
      <c r="E467" s="82"/>
      <c r="F467" s="82"/>
      <c r="G467" s="83"/>
      <c r="I467" s="5"/>
    </row>
    <row r="468">
      <c r="C468" s="82"/>
      <c r="D468" s="82"/>
      <c r="E468" s="82"/>
      <c r="F468" s="82"/>
      <c r="G468" s="83"/>
      <c r="I468" s="5"/>
    </row>
    <row r="469">
      <c r="C469" s="82"/>
      <c r="D469" s="82"/>
      <c r="E469" s="82"/>
      <c r="F469" s="82"/>
      <c r="G469" s="83"/>
      <c r="I469" s="5"/>
    </row>
    <row r="470">
      <c r="C470" s="82"/>
      <c r="D470" s="82"/>
      <c r="E470" s="82"/>
      <c r="F470" s="82"/>
      <c r="G470" s="83"/>
      <c r="I470" s="5"/>
    </row>
    <row r="471">
      <c r="C471" s="82"/>
      <c r="D471" s="82"/>
      <c r="E471" s="82"/>
      <c r="F471" s="82"/>
      <c r="G471" s="83"/>
      <c r="I471" s="5"/>
    </row>
    <row r="472">
      <c r="C472" s="82"/>
      <c r="D472" s="82"/>
      <c r="E472" s="82"/>
      <c r="F472" s="82"/>
      <c r="G472" s="83"/>
      <c r="I472" s="5"/>
    </row>
    <row r="473">
      <c r="C473" s="82"/>
      <c r="D473" s="82"/>
      <c r="E473" s="82"/>
      <c r="F473" s="82"/>
      <c r="G473" s="83"/>
      <c r="I473" s="5"/>
    </row>
    <row r="474">
      <c r="C474" s="82"/>
      <c r="D474" s="82"/>
      <c r="E474" s="82"/>
      <c r="F474" s="82"/>
      <c r="G474" s="83"/>
      <c r="I474" s="5"/>
    </row>
    <row r="475">
      <c r="C475" s="82"/>
      <c r="D475" s="82"/>
      <c r="E475" s="82"/>
      <c r="F475" s="82"/>
      <c r="G475" s="83"/>
      <c r="I475" s="5"/>
    </row>
    <row r="476">
      <c r="C476" s="82"/>
      <c r="D476" s="82"/>
      <c r="E476" s="82"/>
      <c r="F476" s="82"/>
      <c r="G476" s="83"/>
      <c r="I476" s="5"/>
    </row>
    <row r="477">
      <c r="C477" s="82"/>
      <c r="D477" s="82"/>
      <c r="E477" s="82"/>
      <c r="F477" s="82"/>
      <c r="G477" s="83"/>
      <c r="I477" s="5"/>
    </row>
    <row r="478">
      <c r="C478" s="82"/>
      <c r="D478" s="82"/>
      <c r="E478" s="82"/>
      <c r="F478" s="82"/>
      <c r="G478" s="83"/>
      <c r="I478" s="5"/>
    </row>
    <row r="479">
      <c r="C479" s="82"/>
      <c r="D479" s="82"/>
      <c r="E479" s="82"/>
      <c r="F479" s="82"/>
      <c r="G479" s="83"/>
      <c r="I479" s="5"/>
    </row>
    <row r="480">
      <c r="C480" s="82"/>
      <c r="D480" s="82"/>
      <c r="E480" s="82"/>
      <c r="F480" s="82"/>
      <c r="G480" s="83"/>
      <c r="I480" s="5"/>
    </row>
    <row r="481">
      <c r="C481" s="82"/>
      <c r="D481" s="82"/>
      <c r="E481" s="82"/>
      <c r="F481" s="82"/>
      <c r="G481" s="83"/>
      <c r="I481" s="5"/>
    </row>
    <row r="482">
      <c r="C482" s="82"/>
      <c r="D482" s="82"/>
      <c r="E482" s="82"/>
      <c r="F482" s="82"/>
      <c r="G482" s="83"/>
      <c r="I482" s="5"/>
    </row>
    <row r="483">
      <c r="C483" s="82"/>
      <c r="D483" s="82"/>
      <c r="E483" s="82"/>
      <c r="F483" s="82"/>
      <c r="G483" s="83"/>
      <c r="I483" s="5"/>
    </row>
    <row r="484">
      <c r="C484" s="82"/>
      <c r="D484" s="82"/>
      <c r="E484" s="82"/>
      <c r="F484" s="82"/>
      <c r="G484" s="83"/>
      <c r="I484" s="5"/>
    </row>
    <row r="485">
      <c r="C485" s="82"/>
      <c r="D485" s="82"/>
      <c r="E485" s="82"/>
      <c r="F485" s="82"/>
      <c r="G485" s="83"/>
      <c r="I485" s="5"/>
    </row>
    <row r="486">
      <c r="C486" s="82"/>
      <c r="D486" s="82"/>
      <c r="E486" s="82"/>
      <c r="F486" s="82"/>
      <c r="G486" s="83"/>
      <c r="I486" s="5"/>
    </row>
    <row r="487">
      <c r="C487" s="82"/>
      <c r="D487" s="82"/>
      <c r="E487" s="82"/>
      <c r="F487" s="82"/>
      <c r="G487" s="83"/>
      <c r="I487" s="5"/>
    </row>
    <row r="488">
      <c r="C488" s="82"/>
      <c r="D488" s="82"/>
      <c r="E488" s="82"/>
      <c r="F488" s="82"/>
      <c r="G488" s="83"/>
      <c r="I488" s="5"/>
    </row>
    <row r="489">
      <c r="C489" s="82"/>
      <c r="D489" s="82"/>
      <c r="E489" s="82"/>
      <c r="F489" s="82"/>
      <c r="G489" s="83"/>
      <c r="I489" s="5"/>
    </row>
    <row r="490">
      <c r="C490" s="82"/>
      <c r="D490" s="82"/>
      <c r="E490" s="82"/>
      <c r="F490" s="82"/>
      <c r="G490" s="83"/>
      <c r="I490" s="5"/>
    </row>
    <row r="491">
      <c r="C491" s="82"/>
      <c r="D491" s="82"/>
      <c r="E491" s="82"/>
      <c r="F491" s="82"/>
      <c r="G491" s="83"/>
      <c r="I491" s="5"/>
    </row>
    <row r="492">
      <c r="C492" s="82"/>
      <c r="D492" s="82"/>
      <c r="E492" s="82"/>
      <c r="F492" s="82"/>
      <c r="G492" s="83"/>
      <c r="I492" s="5"/>
    </row>
    <row r="493">
      <c r="C493" s="82"/>
      <c r="D493" s="82"/>
      <c r="E493" s="82"/>
      <c r="F493" s="82"/>
      <c r="G493" s="83"/>
      <c r="I493" s="5"/>
    </row>
    <row r="494">
      <c r="C494" s="82"/>
      <c r="D494" s="82"/>
      <c r="E494" s="82"/>
      <c r="F494" s="82"/>
      <c r="G494" s="83"/>
      <c r="I494" s="5"/>
    </row>
    <row r="495">
      <c r="C495" s="82"/>
      <c r="D495" s="82"/>
      <c r="E495" s="82"/>
      <c r="F495" s="82"/>
      <c r="G495" s="83"/>
      <c r="I495" s="5"/>
    </row>
    <row r="496">
      <c r="C496" s="82"/>
      <c r="D496" s="82"/>
      <c r="E496" s="82"/>
      <c r="F496" s="82"/>
      <c r="G496" s="83"/>
      <c r="I496" s="5"/>
    </row>
    <row r="497">
      <c r="C497" s="82"/>
      <c r="D497" s="82"/>
      <c r="E497" s="82"/>
      <c r="F497" s="82"/>
      <c r="G497" s="83"/>
      <c r="I497" s="5"/>
    </row>
    <row r="498">
      <c r="C498" s="82"/>
      <c r="D498" s="82"/>
      <c r="E498" s="82"/>
      <c r="F498" s="82"/>
      <c r="G498" s="83"/>
      <c r="I498" s="5"/>
    </row>
    <row r="499">
      <c r="C499" s="82"/>
      <c r="D499" s="82"/>
      <c r="E499" s="82"/>
      <c r="F499" s="82"/>
      <c r="G499" s="83"/>
      <c r="I499" s="5"/>
    </row>
    <row r="500">
      <c r="C500" s="82"/>
      <c r="D500" s="82"/>
      <c r="E500" s="82"/>
      <c r="F500" s="82"/>
      <c r="G500" s="83"/>
      <c r="I500" s="5"/>
    </row>
    <row r="501">
      <c r="C501" s="82"/>
      <c r="D501" s="82"/>
      <c r="E501" s="82"/>
      <c r="F501" s="82"/>
      <c r="G501" s="83"/>
      <c r="I501" s="5"/>
    </row>
    <row r="502">
      <c r="C502" s="82"/>
      <c r="D502" s="82"/>
      <c r="E502" s="82"/>
      <c r="F502" s="82"/>
      <c r="G502" s="83"/>
      <c r="I502" s="5"/>
    </row>
    <row r="503">
      <c r="C503" s="82"/>
      <c r="D503" s="82"/>
      <c r="E503" s="82"/>
      <c r="F503" s="82"/>
      <c r="G503" s="83"/>
      <c r="I503" s="5"/>
    </row>
    <row r="504">
      <c r="C504" s="82"/>
      <c r="D504" s="82"/>
      <c r="E504" s="82"/>
      <c r="F504" s="82"/>
      <c r="G504" s="83"/>
      <c r="I504" s="5"/>
    </row>
    <row r="505">
      <c r="C505" s="82"/>
      <c r="D505" s="82"/>
      <c r="E505" s="82"/>
      <c r="F505" s="82"/>
      <c r="G505" s="83"/>
      <c r="I505" s="5"/>
    </row>
    <row r="506">
      <c r="C506" s="82"/>
      <c r="D506" s="82"/>
      <c r="E506" s="82"/>
      <c r="F506" s="82"/>
      <c r="G506" s="83"/>
      <c r="I506" s="5"/>
    </row>
    <row r="507">
      <c r="C507" s="82"/>
      <c r="D507" s="82"/>
      <c r="E507" s="82"/>
      <c r="F507" s="82"/>
      <c r="G507" s="83"/>
      <c r="I507" s="5"/>
    </row>
    <row r="508">
      <c r="C508" s="82"/>
      <c r="D508" s="82"/>
      <c r="E508" s="82"/>
      <c r="F508" s="82"/>
      <c r="G508" s="83"/>
      <c r="I508" s="5"/>
    </row>
    <row r="509">
      <c r="C509" s="82"/>
      <c r="D509" s="82"/>
      <c r="E509" s="82"/>
      <c r="F509" s="82"/>
      <c r="G509" s="83"/>
      <c r="I509" s="5"/>
    </row>
    <row r="510">
      <c r="C510" s="82"/>
      <c r="D510" s="82"/>
      <c r="E510" s="82"/>
      <c r="F510" s="82"/>
      <c r="G510" s="83"/>
      <c r="I510" s="5"/>
    </row>
    <row r="511">
      <c r="C511" s="82"/>
      <c r="D511" s="82"/>
      <c r="E511" s="82"/>
      <c r="F511" s="82"/>
      <c r="G511" s="83"/>
      <c r="I511" s="5"/>
    </row>
    <row r="512">
      <c r="C512" s="82"/>
      <c r="D512" s="82"/>
      <c r="E512" s="82"/>
      <c r="F512" s="82"/>
      <c r="G512" s="83"/>
      <c r="I512" s="5"/>
    </row>
    <row r="513">
      <c r="C513" s="82"/>
      <c r="D513" s="82"/>
      <c r="E513" s="82"/>
      <c r="F513" s="82"/>
      <c r="G513" s="83"/>
      <c r="I513" s="5"/>
    </row>
    <row r="514">
      <c r="C514" s="82"/>
      <c r="D514" s="82"/>
      <c r="E514" s="82"/>
      <c r="F514" s="82"/>
      <c r="G514" s="83"/>
      <c r="I514" s="5"/>
    </row>
    <row r="515">
      <c r="C515" s="82"/>
      <c r="D515" s="82"/>
      <c r="E515" s="82"/>
      <c r="F515" s="82"/>
      <c r="G515" s="83"/>
      <c r="I515" s="5"/>
    </row>
    <row r="516">
      <c r="C516" s="82"/>
      <c r="D516" s="82"/>
      <c r="E516" s="82"/>
      <c r="F516" s="82"/>
      <c r="G516" s="83"/>
      <c r="I516" s="5"/>
    </row>
    <row r="517">
      <c r="C517" s="82"/>
      <c r="D517" s="82"/>
      <c r="E517" s="82"/>
      <c r="F517" s="82"/>
      <c r="G517" s="83"/>
      <c r="I517" s="5"/>
    </row>
    <row r="518">
      <c r="C518" s="82"/>
      <c r="D518" s="82"/>
      <c r="E518" s="82"/>
      <c r="F518" s="82"/>
      <c r="G518" s="83"/>
      <c r="I518" s="5"/>
    </row>
    <row r="519">
      <c r="C519" s="82"/>
      <c r="D519" s="82"/>
      <c r="E519" s="82"/>
      <c r="F519" s="82"/>
      <c r="G519" s="83"/>
      <c r="I519" s="5"/>
    </row>
    <row r="520">
      <c r="C520" s="82"/>
      <c r="D520" s="82"/>
      <c r="E520" s="82"/>
      <c r="F520" s="82"/>
      <c r="G520" s="83"/>
      <c r="I520" s="5"/>
    </row>
    <row r="521">
      <c r="C521" s="82"/>
      <c r="D521" s="82"/>
      <c r="E521" s="82"/>
      <c r="F521" s="82"/>
      <c r="G521" s="83"/>
      <c r="I521" s="5"/>
    </row>
    <row r="522">
      <c r="C522" s="82"/>
      <c r="D522" s="82"/>
      <c r="E522" s="82"/>
      <c r="F522" s="82"/>
      <c r="G522" s="83"/>
      <c r="I522" s="5"/>
    </row>
    <row r="523">
      <c r="C523" s="82"/>
      <c r="D523" s="82"/>
      <c r="E523" s="82"/>
      <c r="F523" s="82"/>
      <c r="G523" s="83"/>
      <c r="I523" s="5"/>
    </row>
    <row r="524">
      <c r="C524" s="82"/>
      <c r="D524" s="82"/>
      <c r="E524" s="82"/>
      <c r="F524" s="82"/>
      <c r="G524" s="83"/>
      <c r="I524" s="5"/>
    </row>
    <row r="525">
      <c r="C525" s="82"/>
      <c r="D525" s="82"/>
      <c r="E525" s="82"/>
      <c r="F525" s="82"/>
      <c r="G525" s="83"/>
      <c r="I525" s="5"/>
    </row>
    <row r="526">
      <c r="C526" s="82"/>
      <c r="D526" s="82"/>
      <c r="E526" s="82"/>
      <c r="F526" s="82"/>
      <c r="G526" s="83"/>
      <c r="I526" s="5"/>
    </row>
    <row r="527">
      <c r="C527" s="82"/>
      <c r="D527" s="82"/>
      <c r="E527" s="82"/>
      <c r="F527" s="82"/>
      <c r="G527" s="83"/>
      <c r="I527" s="5"/>
    </row>
    <row r="528">
      <c r="C528" s="82"/>
      <c r="D528" s="82"/>
      <c r="E528" s="82"/>
      <c r="F528" s="82"/>
      <c r="G528" s="83"/>
      <c r="I528" s="5"/>
    </row>
    <row r="529">
      <c r="C529" s="82"/>
      <c r="D529" s="82"/>
      <c r="E529" s="82"/>
      <c r="F529" s="82"/>
      <c r="G529" s="83"/>
      <c r="I529" s="5"/>
    </row>
    <row r="530">
      <c r="C530" s="82"/>
      <c r="D530" s="82"/>
      <c r="E530" s="82"/>
      <c r="F530" s="82"/>
      <c r="G530" s="83"/>
      <c r="I530" s="5"/>
    </row>
    <row r="531">
      <c r="C531" s="82"/>
      <c r="D531" s="82"/>
      <c r="E531" s="82"/>
      <c r="F531" s="82"/>
      <c r="G531" s="83"/>
      <c r="I531" s="5"/>
    </row>
    <row r="532">
      <c r="C532" s="82"/>
      <c r="D532" s="82"/>
      <c r="E532" s="82"/>
      <c r="F532" s="82"/>
      <c r="G532" s="83"/>
      <c r="I532" s="5"/>
    </row>
    <row r="533">
      <c r="C533" s="82"/>
      <c r="D533" s="82"/>
      <c r="E533" s="82"/>
      <c r="F533" s="82"/>
      <c r="G533" s="83"/>
      <c r="I533" s="5"/>
    </row>
    <row r="534">
      <c r="C534" s="82"/>
      <c r="D534" s="82"/>
      <c r="E534" s="82"/>
      <c r="F534" s="82"/>
      <c r="G534" s="83"/>
      <c r="I534" s="5"/>
    </row>
    <row r="535">
      <c r="C535" s="82"/>
      <c r="D535" s="82"/>
      <c r="E535" s="82"/>
      <c r="F535" s="82"/>
      <c r="G535" s="83"/>
      <c r="I535" s="5"/>
    </row>
    <row r="536">
      <c r="C536" s="82"/>
      <c r="D536" s="82"/>
      <c r="E536" s="82"/>
      <c r="F536" s="82"/>
      <c r="G536" s="83"/>
      <c r="I536" s="5"/>
    </row>
    <row r="537">
      <c r="C537" s="82"/>
      <c r="D537" s="82"/>
      <c r="E537" s="82"/>
      <c r="F537" s="82"/>
      <c r="G537" s="83"/>
      <c r="I537" s="5"/>
    </row>
    <row r="538">
      <c r="C538" s="82"/>
      <c r="D538" s="82"/>
      <c r="E538" s="82"/>
      <c r="F538" s="82"/>
      <c r="G538" s="83"/>
      <c r="I538" s="5"/>
    </row>
    <row r="539">
      <c r="C539" s="82"/>
      <c r="D539" s="82"/>
      <c r="E539" s="82"/>
      <c r="F539" s="82"/>
      <c r="G539" s="83"/>
      <c r="I539" s="5"/>
    </row>
    <row r="540">
      <c r="C540" s="82"/>
      <c r="D540" s="82"/>
      <c r="E540" s="82"/>
      <c r="F540" s="82"/>
      <c r="G540" s="83"/>
      <c r="I540" s="5"/>
    </row>
    <row r="541">
      <c r="C541" s="82"/>
      <c r="D541" s="82"/>
      <c r="E541" s="82"/>
      <c r="F541" s="82"/>
      <c r="G541" s="83"/>
      <c r="I541" s="5"/>
    </row>
    <row r="542">
      <c r="C542" s="82"/>
      <c r="D542" s="82"/>
      <c r="E542" s="82"/>
      <c r="F542" s="82"/>
      <c r="G542" s="83"/>
      <c r="I542" s="5"/>
    </row>
    <row r="543">
      <c r="C543" s="82"/>
      <c r="D543" s="82"/>
      <c r="E543" s="82"/>
      <c r="F543" s="82"/>
      <c r="G543" s="83"/>
      <c r="I543" s="5"/>
    </row>
    <row r="544">
      <c r="C544" s="82"/>
      <c r="D544" s="82"/>
      <c r="E544" s="82"/>
      <c r="F544" s="82"/>
      <c r="G544" s="83"/>
      <c r="I544" s="5"/>
    </row>
    <row r="545">
      <c r="C545" s="82"/>
      <c r="D545" s="82"/>
      <c r="E545" s="82"/>
      <c r="F545" s="82"/>
      <c r="G545" s="83"/>
      <c r="I545" s="5"/>
    </row>
    <row r="546">
      <c r="C546" s="82"/>
      <c r="D546" s="82"/>
      <c r="E546" s="82"/>
      <c r="F546" s="82"/>
      <c r="G546" s="83"/>
      <c r="I546" s="5"/>
    </row>
    <row r="547">
      <c r="C547" s="82"/>
      <c r="D547" s="82"/>
      <c r="E547" s="82"/>
      <c r="F547" s="82"/>
      <c r="G547" s="83"/>
      <c r="I547" s="5"/>
    </row>
    <row r="548">
      <c r="C548" s="82"/>
      <c r="D548" s="82"/>
      <c r="E548" s="82"/>
      <c r="F548" s="82"/>
      <c r="G548" s="83"/>
      <c r="I548" s="5"/>
    </row>
    <row r="549">
      <c r="C549" s="82"/>
      <c r="D549" s="82"/>
      <c r="E549" s="82"/>
      <c r="F549" s="82"/>
      <c r="G549" s="83"/>
      <c r="I549" s="5"/>
    </row>
    <row r="550">
      <c r="C550" s="82"/>
      <c r="D550" s="82"/>
      <c r="E550" s="82"/>
      <c r="F550" s="82"/>
      <c r="G550" s="83"/>
      <c r="I550" s="5"/>
    </row>
    <row r="551">
      <c r="C551" s="82"/>
      <c r="D551" s="82"/>
      <c r="E551" s="82"/>
      <c r="F551" s="82"/>
      <c r="G551" s="83"/>
      <c r="I551" s="5"/>
    </row>
    <row r="552">
      <c r="C552" s="82"/>
      <c r="D552" s="82"/>
      <c r="E552" s="82"/>
      <c r="F552" s="82"/>
      <c r="G552" s="83"/>
      <c r="I552" s="5"/>
    </row>
    <row r="553">
      <c r="C553" s="82"/>
      <c r="D553" s="82"/>
      <c r="E553" s="82"/>
      <c r="F553" s="82"/>
      <c r="G553" s="83"/>
      <c r="I553" s="5"/>
    </row>
    <row r="554">
      <c r="C554" s="82"/>
      <c r="D554" s="82"/>
      <c r="E554" s="82"/>
      <c r="F554" s="82"/>
      <c r="G554" s="83"/>
      <c r="I554" s="5"/>
    </row>
    <row r="555">
      <c r="C555" s="82"/>
      <c r="D555" s="82"/>
      <c r="E555" s="82"/>
      <c r="F555" s="82"/>
      <c r="G555" s="83"/>
      <c r="I555" s="5"/>
    </row>
    <row r="556">
      <c r="C556" s="82"/>
      <c r="D556" s="82"/>
      <c r="E556" s="82"/>
      <c r="F556" s="82"/>
      <c r="G556" s="83"/>
      <c r="I556" s="5"/>
    </row>
    <row r="557">
      <c r="C557" s="82"/>
      <c r="D557" s="82"/>
      <c r="E557" s="82"/>
      <c r="F557" s="82"/>
      <c r="G557" s="83"/>
      <c r="I557" s="5"/>
    </row>
    <row r="558">
      <c r="C558" s="82"/>
      <c r="D558" s="82"/>
      <c r="E558" s="82"/>
      <c r="F558" s="82"/>
      <c r="G558" s="83"/>
      <c r="I558" s="5"/>
    </row>
    <row r="559">
      <c r="C559" s="82"/>
      <c r="D559" s="82"/>
      <c r="E559" s="82"/>
      <c r="F559" s="82"/>
      <c r="G559" s="83"/>
      <c r="I559" s="5"/>
    </row>
    <row r="560">
      <c r="C560" s="82"/>
      <c r="D560" s="82"/>
      <c r="E560" s="82"/>
      <c r="F560" s="82"/>
      <c r="G560" s="83"/>
      <c r="I560" s="5"/>
    </row>
    <row r="561">
      <c r="C561" s="82"/>
      <c r="D561" s="82"/>
      <c r="E561" s="82"/>
      <c r="F561" s="82"/>
      <c r="G561" s="83"/>
      <c r="I561" s="5"/>
    </row>
    <row r="562">
      <c r="C562" s="82"/>
      <c r="D562" s="82"/>
      <c r="E562" s="82"/>
      <c r="F562" s="82"/>
      <c r="G562" s="83"/>
      <c r="I562" s="5"/>
    </row>
    <row r="563">
      <c r="C563" s="82"/>
      <c r="D563" s="82"/>
      <c r="E563" s="82"/>
      <c r="F563" s="82"/>
      <c r="G563" s="83"/>
      <c r="I563" s="5"/>
    </row>
    <row r="564">
      <c r="C564" s="82"/>
      <c r="D564" s="82"/>
      <c r="E564" s="82"/>
      <c r="F564" s="82"/>
      <c r="G564" s="83"/>
      <c r="I564" s="5"/>
    </row>
    <row r="565">
      <c r="C565" s="82"/>
      <c r="D565" s="82"/>
      <c r="E565" s="82"/>
      <c r="F565" s="82"/>
      <c r="G565" s="83"/>
      <c r="I565" s="5"/>
    </row>
    <row r="566">
      <c r="C566" s="82"/>
      <c r="D566" s="82"/>
      <c r="E566" s="82"/>
      <c r="F566" s="82"/>
      <c r="G566" s="83"/>
      <c r="I566" s="5"/>
    </row>
    <row r="567">
      <c r="C567" s="82"/>
      <c r="D567" s="82"/>
      <c r="E567" s="82"/>
      <c r="F567" s="82"/>
      <c r="G567" s="83"/>
      <c r="I567" s="5"/>
    </row>
    <row r="568">
      <c r="C568" s="82"/>
      <c r="D568" s="82"/>
      <c r="E568" s="82"/>
      <c r="F568" s="82"/>
      <c r="G568" s="83"/>
      <c r="I568" s="5"/>
    </row>
    <row r="569">
      <c r="C569" s="82"/>
      <c r="D569" s="82"/>
      <c r="E569" s="82"/>
      <c r="F569" s="82"/>
      <c r="G569" s="83"/>
      <c r="I569" s="5"/>
    </row>
    <row r="570">
      <c r="C570" s="82"/>
      <c r="D570" s="82"/>
      <c r="E570" s="82"/>
      <c r="F570" s="82"/>
      <c r="G570" s="83"/>
      <c r="I570" s="5"/>
    </row>
    <row r="571">
      <c r="C571" s="82"/>
      <c r="D571" s="82"/>
      <c r="E571" s="82"/>
      <c r="F571" s="82"/>
      <c r="G571" s="83"/>
      <c r="I571" s="5"/>
    </row>
    <row r="572">
      <c r="C572" s="82"/>
      <c r="D572" s="82"/>
      <c r="E572" s="82"/>
      <c r="F572" s="82"/>
      <c r="G572" s="83"/>
      <c r="I572" s="5"/>
    </row>
    <row r="573">
      <c r="C573" s="82"/>
      <c r="D573" s="82"/>
      <c r="E573" s="82"/>
      <c r="F573" s="82"/>
      <c r="G573" s="83"/>
      <c r="I573" s="5"/>
    </row>
    <row r="574">
      <c r="C574" s="82"/>
      <c r="D574" s="82"/>
      <c r="E574" s="82"/>
      <c r="F574" s="82"/>
      <c r="G574" s="83"/>
      <c r="I574" s="5"/>
    </row>
    <row r="575">
      <c r="C575" s="82"/>
      <c r="D575" s="82"/>
      <c r="E575" s="82"/>
      <c r="F575" s="82"/>
      <c r="G575" s="83"/>
      <c r="I575" s="5"/>
    </row>
    <row r="576">
      <c r="C576" s="82"/>
      <c r="D576" s="82"/>
      <c r="E576" s="82"/>
      <c r="F576" s="82"/>
      <c r="G576" s="83"/>
      <c r="I576" s="5"/>
    </row>
    <row r="577">
      <c r="C577" s="82"/>
      <c r="D577" s="82"/>
      <c r="E577" s="82"/>
      <c r="F577" s="82"/>
      <c r="G577" s="83"/>
      <c r="I577" s="5"/>
    </row>
    <row r="578">
      <c r="C578" s="82"/>
      <c r="D578" s="82"/>
      <c r="E578" s="82"/>
      <c r="F578" s="82"/>
      <c r="G578" s="83"/>
      <c r="I578" s="5"/>
    </row>
    <row r="579">
      <c r="C579" s="82"/>
      <c r="D579" s="82"/>
      <c r="E579" s="82"/>
      <c r="F579" s="82"/>
      <c r="G579" s="83"/>
      <c r="I579" s="5"/>
    </row>
    <row r="580">
      <c r="C580" s="82"/>
      <c r="D580" s="82"/>
      <c r="E580" s="82"/>
      <c r="F580" s="82"/>
      <c r="G580" s="83"/>
      <c r="I580" s="5"/>
    </row>
    <row r="581">
      <c r="C581" s="82"/>
      <c r="D581" s="82"/>
      <c r="E581" s="82"/>
      <c r="F581" s="82"/>
      <c r="G581" s="83"/>
      <c r="I581" s="5"/>
    </row>
    <row r="582">
      <c r="C582" s="82"/>
      <c r="D582" s="82"/>
      <c r="E582" s="82"/>
      <c r="F582" s="82"/>
      <c r="G582" s="83"/>
      <c r="I582" s="5"/>
    </row>
    <row r="583">
      <c r="C583" s="82"/>
      <c r="D583" s="82"/>
      <c r="E583" s="82"/>
      <c r="F583" s="82"/>
      <c r="G583" s="83"/>
      <c r="I583" s="5"/>
    </row>
    <row r="584">
      <c r="C584" s="82"/>
      <c r="D584" s="82"/>
      <c r="E584" s="82"/>
      <c r="F584" s="82"/>
      <c r="G584" s="83"/>
      <c r="I584" s="5"/>
    </row>
    <row r="585">
      <c r="C585" s="82"/>
      <c r="D585" s="82"/>
      <c r="E585" s="82"/>
      <c r="F585" s="82"/>
      <c r="G585" s="83"/>
      <c r="I585" s="5"/>
    </row>
    <row r="586">
      <c r="C586" s="82"/>
      <c r="D586" s="82"/>
      <c r="E586" s="82"/>
      <c r="F586" s="82"/>
      <c r="G586" s="83"/>
      <c r="I586" s="5"/>
    </row>
    <row r="587">
      <c r="C587" s="82"/>
      <c r="D587" s="82"/>
      <c r="E587" s="82"/>
      <c r="F587" s="82"/>
      <c r="G587" s="83"/>
      <c r="I587" s="5"/>
    </row>
    <row r="588">
      <c r="C588" s="82"/>
      <c r="D588" s="82"/>
      <c r="E588" s="82"/>
      <c r="F588" s="82"/>
      <c r="G588" s="83"/>
      <c r="I588" s="5"/>
    </row>
    <row r="589">
      <c r="C589" s="82"/>
      <c r="D589" s="82"/>
      <c r="E589" s="82"/>
      <c r="F589" s="82"/>
      <c r="G589" s="83"/>
      <c r="I589" s="5"/>
    </row>
    <row r="590">
      <c r="C590" s="82"/>
      <c r="D590" s="82"/>
      <c r="E590" s="82"/>
      <c r="F590" s="82"/>
      <c r="G590" s="83"/>
      <c r="I590" s="5"/>
    </row>
    <row r="591">
      <c r="C591" s="82"/>
      <c r="D591" s="82"/>
      <c r="E591" s="82"/>
      <c r="F591" s="82"/>
      <c r="G591" s="83"/>
      <c r="I591" s="5"/>
    </row>
    <row r="592">
      <c r="C592" s="82"/>
      <c r="D592" s="82"/>
      <c r="E592" s="82"/>
      <c r="F592" s="82"/>
      <c r="G592" s="83"/>
      <c r="I592" s="5"/>
    </row>
    <row r="593">
      <c r="C593" s="82"/>
      <c r="D593" s="82"/>
      <c r="E593" s="82"/>
      <c r="F593" s="82"/>
      <c r="G593" s="83"/>
      <c r="I593" s="5"/>
    </row>
    <row r="594">
      <c r="C594" s="82"/>
      <c r="D594" s="82"/>
      <c r="E594" s="82"/>
      <c r="F594" s="82"/>
      <c r="G594" s="83"/>
      <c r="I594" s="5"/>
    </row>
    <row r="595">
      <c r="C595" s="82"/>
      <c r="D595" s="82"/>
      <c r="E595" s="82"/>
      <c r="F595" s="82"/>
      <c r="G595" s="83"/>
      <c r="I595" s="5"/>
    </row>
    <row r="596">
      <c r="C596" s="82"/>
      <c r="D596" s="82"/>
      <c r="E596" s="82"/>
      <c r="F596" s="82"/>
      <c r="G596" s="83"/>
      <c r="I596" s="5"/>
    </row>
    <row r="597">
      <c r="C597" s="82"/>
      <c r="D597" s="82"/>
      <c r="E597" s="82"/>
      <c r="F597" s="82"/>
      <c r="G597" s="83"/>
      <c r="I597" s="5"/>
    </row>
    <row r="598">
      <c r="C598" s="82"/>
      <c r="D598" s="82"/>
      <c r="E598" s="82"/>
      <c r="F598" s="82"/>
      <c r="G598" s="83"/>
      <c r="I598" s="5"/>
    </row>
    <row r="599">
      <c r="C599" s="82"/>
      <c r="D599" s="82"/>
      <c r="E599" s="82"/>
      <c r="F599" s="82"/>
      <c r="G599" s="83"/>
      <c r="I599" s="5"/>
    </row>
    <row r="600">
      <c r="C600" s="82"/>
      <c r="D600" s="82"/>
      <c r="E600" s="82"/>
      <c r="F600" s="82"/>
      <c r="G600" s="83"/>
      <c r="I600" s="5"/>
    </row>
    <row r="601">
      <c r="C601" s="82"/>
      <c r="D601" s="82"/>
      <c r="E601" s="82"/>
      <c r="F601" s="82"/>
      <c r="G601" s="83"/>
      <c r="I601" s="5"/>
    </row>
    <row r="602">
      <c r="C602" s="82"/>
      <c r="D602" s="82"/>
      <c r="E602" s="82"/>
      <c r="F602" s="82"/>
      <c r="G602" s="83"/>
      <c r="I602" s="5"/>
    </row>
    <row r="603">
      <c r="C603" s="82"/>
      <c r="D603" s="82"/>
      <c r="E603" s="82"/>
      <c r="F603" s="82"/>
      <c r="G603" s="83"/>
      <c r="I603" s="5"/>
    </row>
    <row r="604">
      <c r="C604" s="82"/>
      <c r="D604" s="82"/>
      <c r="E604" s="82"/>
      <c r="F604" s="82"/>
      <c r="G604" s="83"/>
      <c r="I604" s="5"/>
    </row>
    <row r="605">
      <c r="C605" s="82"/>
      <c r="D605" s="82"/>
      <c r="E605" s="82"/>
      <c r="F605" s="82"/>
      <c r="G605" s="83"/>
      <c r="I605" s="5"/>
    </row>
    <row r="606">
      <c r="C606" s="82"/>
      <c r="D606" s="82"/>
      <c r="E606" s="82"/>
      <c r="F606" s="82"/>
      <c r="G606" s="83"/>
      <c r="I606" s="5"/>
    </row>
    <row r="607">
      <c r="C607" s="82"/>
      <c r="D607" s="82"/>
      <c r="E607" s="82"/>
      <c r="F607" s="82"/>
      <c r="G607" s="83"/>
      <c r="I607" s="5"/>
    </row>
    <row r="608">
      <c r="C608" s="82"/>
      <c r="D608" s="82"/>
      <c r="E608" s="82"/>
      <c r="F608" s="82"/>
      <c r="G608" s="83"/>
      <c r="I608" s="5"/>
    </row>
    <row r="609">
      <c r="C609" s="82"/>
      <c r="D609" s="82"/>
      <c r="E609" s="82"/>
      <c r="F609" s="82"/>
      <c r="G609" s="83"/>
      <c r="I609" s="5"/>
    </row>
    <row r="610">
      <c r="C610" s="82"/>
      <c r="D610" s="82"/>
      <c r="E610" s="82"/>
      <c r="F610" s="82"/>
      <c r="G610" s="83"/>
      <c r="I610" s="5"/>
    </row>
    <row r="611">
      <c r="C611" s="82"/>
      <c r="D611" s="82"/>
      <c r="E611" s="82"/>
      <c r="F611" s="82"/>
      <c r="G611" s="83"/>
      <c r="I611" s="5"/>
    </row>
    <row r="612">
      <c r="C612" s="82"/>
      <c r="D612" s="82"/>
      <c r="E612" s="82"/>
      <c r="F612" s="82"/>
      <c r="G612" s="83"/>
      <c r="I612" s="5"/>
    </row>
    <row r="613">
      <c r="C613" s="82"/>
      <c r="D613" s="82"/>
      <c r="E613" s="82"/>
      <c r="F613" s="82"/>
      <c r="G613" s="83"/>
      <c r="I613" s="5"/>
    </row>
    <row r="614">
      <c r="C614" s="82"/>
      <c r="D614" s="82"/>
      <c r="E614" s="82"/>
      <c r="F614" s="82"/>
      <c r="G614" s="83"/>
      <c r="I614" s="5"/>
    </row>
    <row r="615">
      <c r="C615" s="82"/>
      <c r="D615" s="82"/>
      <c r="E615" s="82"/>
      <c r="F615" s="82"/>
      <c r="G615" s="83"/>
      <c r="I615" s="5"/>
    </row>
    <row r="616">
      <c r="C616" s="82"/>
      <c r="D616" s="82"/>
      <c r="E616" s="82"/>
      <c r="F616" s="82"/>
      <c r="G616" s="83"/>
      <c r="I616" s="5"/>
    </row>
    <row r="617">
      <c r="C617" s="82"/>
      <c r="D617" s="82"/>
      <c r="E617" s="82"/>
      <c r="F617" s="82"/>
      <c r="G617" s="83"/>
      <c r="I617" s="5"/>
    </row>
    <row r="618">
      <c r="C618" s="82"/>
      <c r="D618" s="82"/>
      <c r="E618" s="82"/>
      <c r="F618" s="82"/>
      <c r="G618" s="83"/>
      <c r="I618" s="5"/>
    </row>
    <row r="619">
      <c r="C619" s="82"/>
      <c r="D619" s="82"/>
      <c r="E619" s="82"/>
      <c r="F619" s="82"/>
      <c r="G619" s="83"/>
      <c r="I619" s="5"/>
    </row>
    <row r="620">
      <c r="C620" s="82"/>
      <c r="D620" s="82"/>
      <c r="E620" s="82"/>
      <c r="F620" s="82"/>
      <c r="G620" s="83"/>
      <c r="I620" s="5"/>
    </row>
    <row r="621">
      <c r="C621" s="82"/>
      <c r="D621" s="82"/>
      <c r="E621" s="82"/>
      <c r="F621" s="82"/>
      <c r="G621" s="83"/>
      <c r="I621" s="5"/>
    </row>
    <row r="622">
      <c r="C622" s="82"/>
      <c r="D622" s="82"/>
      <c r="E622" s="82"/>
      <c r="F622" s="82"/>
      <c r="G622" s="83"/>
      <c r="I622" s="5"/>
    </row>
    <row r="623">
      <c r="C623" s="82"/>
      <c r="D623" s="82"/>
      <c r="E623" s="82"/>
      <c r="F623" s="82"/>
      <c r="G623" s="83"/>
      <c r="I623" s="5"/>
    </row>
    <row r="624">
      <c r="C624" s="82"/>
      <c r="D624" s="82"/>
      <c r="E624" s="82"/>
      <c r="F624" s="82"/>
      <c r="G624" s="83"/>
      <c r="I624" s="5"/>
    </row>
    <row r="625">
      <c r="C625" s="82"/>
      <c r="D625" s="82"/>
      <c r="E625" s="82"/>
      <c r="F625" s="82"/>
      <c r="G625" s="83"/>
      <c r="I625" s="5"/>
    </row>
    <row r="626">
      <c r="C626" s="82"/>
      <c r="D626" s="82"/>
      <c r="E626" s="82"/>
      <c r="F626" s="82"/>
      <c r="G626" s="83"/>
      <c r="I626" s="5"/>
    </row>
    <row r="627">
      <c r="C627" s="82"/>
      <c r="D627" s="82"/>
      <c r="E627" s="82"/>
      <c r="F627" s="82"/>
      <c r="G627" s="83"/>
      <c r="I627" s="5"/>
    </row>
    <row r="628">
      <c r="C628" s="82"/>
      <c r="D628" s="82"/>
      <c r="E628" s="82"/>
      <c r="F628" s="82"/>
      <c r="G628" s="83"/>
      <c r="I628" s="5"/>
    </row>
    <row r="629">
      <c r="C629" s="82"/>
      <c r="D629" s="82"/>
      <c r="E629" s="82"/>
      <c r="F629" s="82"/>
      <c r="G629" s="83"/>
      <c r="I629" s="5"/>
    </row>
    <row r="630">
      <c r="C630" s="82"/>
      <c r="D630" s="82"/>
      <c r="E630" s="82"/>
      <c r="F630" s="82"/>
      <c r="G630" s="83"/>
      <c r="I630" s="5"/>
    </row>
    <row r="631">
      <c r="C631" s="82"/>
      <c r="D631" s="82"/>
      <c r="E631" s="82"/>
      <c r="F631" s="82"/>
      <c r="G631" s="83"/>
      <c r="I631" s="5"/>
    </row>
    <row r="632">
      <c r="C632" s="82"/>
      <c r="D632" s="82"/>
      <c r="E632" s="82"/>
      <c r="F632" s="82"/>
      <c r="G632" s="83"/>
      <c r="I632" s="5"/>
    </row>
    <row r="633">
      <c r="C633" s="82"/>
      <c r="D633" s="82"/>
      <c r="E633" s="82"/>
      <c r="F633" s="82"/>
      <c r="G633" s="83"/>
      <c r="I633" s="5"/>
    </row>
    <row r="634">
      <c r="C634" s="82"/>
      <c r="D634" s="82"/>
      <c r="E634" s="82"/>
      <c r="F634" s="82"/>
      <c r="G634" s="83"/>
      <c r="I634" s="5"/>
    </row>
    <row r="635">
      <c r="C635" s="82"/>
      <c r="D635" s="82"/>
      <c r="E635" s="82"/>
      <c r="F635" s="82"/>
      <c r="G635" s="83"/>
      <c r="I635" s="5"/>
    </row>
    <row r="636">
      <c r="C636" s="82"/>
      <c r="D636" s="82"/>
      <c r="E636" s="82"/>
      <c r="F636" s="82"/>
      <c r="G636" s="83"/>
      <c r="I636" s="5"/>
    </row>
    <row r="637">
      <c r="C637" s="82"/>
      <c r="D637" s="82"/>
      <c r="E637" s="82"/>
      <c r="F637" s="82"/>
      <c r="G637" s="83"/>
      <c r="I637" s="5"/>
    </row>
    <row r="638">
      <c r="C638" s="82"/>
      <c r="D638" s="82"/>
      <c r="E638" s="82"/>
      <c r="F638" s="82"/>
      <c r="G638" s="83"/>
      <c r="I638" s="5"/>
    </row>
    <row r="639">
      <c r="C639" s="82"/>
      <c r="D639" s="82"/>
      <c r="E639" s="82"/>
      <c r="F639" s="82"/>
      <c r="G639" s="83"/>
      <c r="I639" s="5"/>
    </row>
    <row r="640">
      <c r="C640" s="82"/>
      <c r="D640" s="82"/>
      <c r="E640" s="82"/>
      <c r="F640" s="82"/>
      <c r="G640" s="83"/>
      <c r="I640" s="5"/>
    </row>
    <row r="641">
      <c r="C641" s="82"/>
      <c r="D641" s="82"/>
      <c r="E641" s="82"/>
      <c r="F641" s="82"/>
      <c r="G641" s="83"/>
      <c r="I641" s="5"/>
    </row>
    <row r="642">
      <c r="C642" s="82"/>
      <c r="D642" s="82"/>
      <c r="E642" s="82"/>
      <c r="F642" s="82"/>
      <c r="G642" s="83"/>
      <c r="I642" s="5"/>
    </row>
    <row r="643">
      <c r="C643" s="82"/>
      <c r="D643" s="82"/>
      <c r="E643" s="82"/>
      <c r="F643" s="82"/>
      <c r="G643" s="83"/>
      <c r="I643" s="5"/>
    </row>
    <row r="644">
      <c r="C644" s="82"/>
      <c r="D644" s="82"/>
      <c r="E644" s="82"/>
      <c r="F644" s="82"/>
      <c r="G644" s="83"/>
      <c r="I644" s="5"/>
    </row>
    <row r="645">
      <c r="C645" s="82"/>
      <c r="D645" s="82"/>
      <c r="E645" s="82"/>
      <c r="F645" s="82"/>
      <c r="G645" s="83"/>
      <c r="I645" s="5"/>
    </row>
    <row r="646">
      <c r="C646" s="82"/>
      <c r="D646" s="82"/>
      <c r="E646" s="82"/>
      <c r="F646" s="82"/>
      <c r="G646" s="83"/>
      <c r="I646" s="5"/>
    </row>
    <row r="647">
      <c r="C647" s="82"/>
      <c r="D647" s="82"/>
      <c r="E647" s="82"/>
      <c r="F647" s="82"/>
      <c r="G647" s="83"/>
      <c r="I647" s="5"/>
    </row>
    <row r="648">
      <c r="C648" s="82"/>
      <c r="D648" s="82"/>
      <c r="E648" s="82"/>
      <c r="F648" s="82"/>
      <c r="G648" s="83"/>
      <c r="I648" s="5"/>
    </row>
    <row r="649">
      <c r="C649" s="82"/>
      <c r="D649" s="82"/>
      <c r="E649" s="82"/>
      <c r="F649" s="82"/>
      <c r="G649" s="83"/>
      <c r="I649" s="5"/>
    </row>
    <row r="650">
      <c r="C650" s="82"/>
      <c r="D650" s="82"/>
      <c r="E650" s="82"/>
      <c r="F650" s="82"/>
      <c r="G650" s="83"/>
      <c r="I650" s="5"/>
    </row>
    <row r="651">
      <c r="C651" s="82"/>
      <c r="D651" s="82"/>
      <c r="E651" s="82"/>
      <c r="F651" s="82"/>
      <c r="G651" s="83"/>
      <c r="I651" s="5"/>
    </row>
    <row r="652">
      <c r="C652" s="82"/>
      <c r="D652" s="82"/>
      <c r="E652" s="82"/>
      <c r="F652" s="82"/>
      <c r="G652" s="83"/>
      <c r="I652" s="5"/>
    </row>
    <row r="653">
      <c r="C653" s="82"/>
      <c r="D653" s="82"/>
      <c r="E653" s="82"/>
      <c r="F653" s="82"/>
      <c r="G653" s="83"/>
      <c r="I653" s="5"/>
    </row>
    <row r="654">
      <c r="C654" s="82"/>
      <c r="D654" s="82"/>
      <c r="E654" s="82"/>
      <c r="F654" s="82"/>
      <c r="G654" s="83"/>
      <c r="I654" s="5"/>
    </row>
    <row r="655">
      <c r="C655" s="82"/>
      <c r="D655" s="82"/>
      <c r="E655" s="82"/>
      <c r="F655" s="82"/>
      <c r="G655" s="83"/>
      <c r="I655" s="5"/>
    </row>
    <row r="656">
      <c r="C656" s="82"/>
      <c r="D656" s="82"/>
      <c r="E656" s="82"/>
      <c r="F656" s="82"/>
      <c r="G656" s="83"/>
      <c r="I656" s="5"/>
    </row>
    <row r="657">
      <c r="C657" s="82"/>
      <c r="D657" s="82"/>
      <c r="E657" s="82"/>
      <c r="F657" s="82"/>
      <c r="G657" s="83"/>
      <c r="I657" s="5"/>
    </row>
    <row r="658">
      <c r="C658" s="82"/>
      <c r="D658" s="82"/>
      <c r="E658" s="82"/>
      <c r="F658" s="82"/>
      <c r="G658" s="83"/>
      <c r="I658" s="5"/>
    </row>
    <row r="659">
      <c r="C659" s="82"/>
      <c r="D659" s="82"/>
      <c r="E659" s="82"/>
      <c r="F659" s="82"/>
      <c r="G659" s="83"/>
      <c r="I659" s="5"/>
    </row>
    <row r="660">
      <c r="C660" s="82"/>
      <c r="D660" s="82"/>
      <c r="E660" s="82"/>
      <c r="F660" s="82"/>
      <c r="G660" s="83"/>
      <c r="I660" s="5"/>
    </row>
    <row r="661">
      <c r="C661" s="82"/>
      <c r="D661" s="82"/>
      <c r="E661" s="82"/>
      <c r="F661" s="82"/>
      <c r="G661" s="83"/>
      <c r="I661" s="5"/>
    </row>
    <row r="662">
      <c r="C662" s="82"/>
      <c r="D662" s="82"/>
      <c r="E662" s="82"/>
      <c r="F662" s="82"/>
      <c r="G662" s="83"/>
      <c r="I662" s="5"/>
    </row>
    <row r="663">
      <c r="C663" s="82"/>
      <c r="D663" s="82"/>
      <c r="E663" s="82"/>
      <c r="F663" s="82"/>
      <c r="G663" s="83"/>
      <c r="I663" s="5"/>
    </row>
    <row r="664">
      <c r="C664" s="82"/>
      <c r="D664" s="82"/>
      <c r="E664" s="82"/>
      <c r="F664" s="82"/>
      <c r="G664" s="83"/>
      <c r="I664" s="5"/>
    </row>
    <row r="665">
      <c r="C665" s="82"/>
      <c r="D665" s="82"/>
      <c r="E665" s="82"/>
      <c r="F665" s="82"/>
      <c r="G665" s="83"/>
      <c r="I665" s="5"/>
    </row>
    <row r="666">
      <c r="C666" s="82"/>
      <c r="D666" s="82"/>
      <c r="E666" s="82"/>
      <c r="F666" s="82"/>
      <c r="G666" s="83"/>
      <c r="I666" s="5"/>
    </row>
    <row r="667">
      <c r="C667" s="82"/>
      <c r="D667" s="82"/>
      <c r="E667" s="82"/>
      <c r="F667" s="82"/>
      <c r="G667" s="83"/>
      <c r="I667" s="5"/>
    </row>
    <row r="668">
      <c r="C668" s="82"/>
      <c r="D668" s="82"/>
      <c r="E668" s="82"/>
      <c r="F668" s="82"/>
      <c r="G668" s="83"/>
      <c r="I668" s="5"/>
    </row>
    <row r="669">
      <c r="C669" s="82"/>
      <c r="D669" s="82"/>
      <c r="E669" s="82"/>
      <c r="F669" s="82"/>
      <c r="G669" s="83"/>
      <c r="I669" s="5"/>
    </row>
    <row r="670">
      <c r="C670" s="82"/>
      <c r="D670" s="82"/>
      <c r="E670" s="82"/>
      <c r="F670" s="82"/>
      <c r="G670" s="83"/>
      <c r="I670" s="5"/>
    </row>
    <row r="671">
      <c r="C671" s="82"/>
      <c r="D671" s="82"/>
      <c r="E671" s="82"/>
      <c r="F671" s="82"/>
      <c r="G671" s="83"/>
      <c r="I671" s="5"/>
    </row>
    <row r="672">
      <c r="C672" s="82"/>
      <c r="D672" s="82"/>
      <c r="E672" s="82"/>
      <c r="F672" s="82"/>
      <c r="G672" s="83"/>
      <c r="I672" s="5"/>
    </row>
    <row r="673">
      <c r="C673" s="82"/>
      <c r="D673" s="82"/>
      <c r="E673" s="82"/>
      <c r="F673" s="82"/>
      <c r="G673" s="83"/>
      <c r="I673" s="5"/>
    </row>
    <row r="674">
      <c r="C674" s="82"/>
      <c r="D674" s="82"/>
      <c r="E674" s="82"/>
      <c r="F674" s="82"/>
      <c r="G674" s="83"/>
      <c r="I674" s="5"/>
    </row>
    <row r="675">
      <c r="C675" s="82"/>
      <c r="D675" s="82"/>
      <c r="E675" s="82"/>
      <c r="F675" s="82"/>
      <c r="G675" s="83"/>
      <c r="I675" s="5"/>
    </row>
    <row r="676">
      <c r="C676" s="82"/>
      <c r="D676" s="82"/>
      <c r="E676" s="82"/>
      <c r="F676" s="82"/>
      <c r="G676" s="83"/>
      <c r="I676" s="5"/>
    </row>
    <row r="677">
      <c r="C677" s="82"/>
      <c r="D677" s="82"/>
      <c r="E677" s="82"/>
      <c r="F677" s="82"/>
      <c r="G677" s="83"/>
      <c r="I677" s="5"/>
    </row>
    <row r="678">
      <c r="C678" s="82"/>
      <c r="D678" s="82"/>
      <c r="E678" s="82"/>
      <c r="F678" s="82"/>
      <c r="G678" s="83"/>
      <c r="I678" s="5"/>
    </row>
    <row r="679">
      <c r="C679" s="82"/>
      <c r="D679" s="82"/>
      <c r="E679" s="82"/>
      <c r="F679" s="82"/>
      <c r="G679" s="83"/>
      <c r="I679" s="5"/>
    </row>
    <row r="680">
      <c r="C680" s="82"/>
      <c r="D680" s="82"/>
      <c r="E680" s="82"/>
      <c r="F680" s="82"/>
      <c r="G680" s="83"/>
      <c r="I680" s="5"/>
    </row>
    <row r="681">
      <c r="C681" s="82"/>
      <c r="D681" s="82"/>
      <c r="E681" s="82"/>
      <c r="F681" s="82"/>
      <c r="G681" s="83"/>
      <c r="I681" s="5"/>
    </row>
    <row r="682">
      <c r="C682" s="82"/>
      <c r="D682" s="82"/>
      <c r="E682" s="82"/>
      <c r="F682" s="82"/>
      <c r="G682" s="83"/>
      <c r="I682" s="5"/>
    </row>
    <row r="683">
      <c r="C683" s="82"/>
      <c r="D683" s="82"/>
      <c r="E683" s="82"/>
      <c r="F683" s="82"/>
      <c r="G683" s="83"/>
      <c r="I683" s="5"/>
    </row>
    <row r="684">
      <c r="C684" s="82"/>
      <c r="D684" s="82"/>
      <c r="E684" s="82"/>
      <c r="F684" s="82"/>
      <c r="G684" s="83"/>
      <c r="I684" s="5"/>
    </row>
    <row r="685">
      <c r="C685" s="82"/>
      <c r="D685" s="82"/>
      <c r="E685" s="82"/>
      <c r="F685" s="82"/>
      <c r="G685" s="83"/>
      <c r="I685" s="5"/>
    </row>
    <row r="686">
      <c r="C686" s="82"/>
      <c r="D686" s="82"/>
      <c r="E686" s="82"/>
      <c r="F686" s="82"/>
      <c r="G686" s="83"/>
      <c r="I686" s="5"/>
    </row>
    <row r="687">
      <c r="C687" s="82"/>
      <c r="D687" s="82"/>
      <c r="E687" s="82"/>
      <c r="F687" s="82"/>
      <c r="G687" s="83"/>
      <c r="I687" s="5"/>
    </row>
    <row r="688">
      <c r="C688" s="82"/>
      <c r="D688" s="82"/>
      <c r="E688" s="82"/>
      <c r="F688" s="82"/>
      <c r="G688" s="83"/>
      <c r="I688" s="5"/>
    </row>
    <row r="689">
      <c r="C689" s="82"/>
      <c r="D689" s="82"/>
      <c r="E689" s="82"/>
      <c r="F689" s="82"/>
      <c r="G689" s="83"/>
      <c r="I689" s="5"/>
    </row>
    <row r="690">
      <c r="C690" s="82"/>
      <c r="D690" s="82"/>
      <c r="E690" s="82"/>
      <c r="F690" s="82"/>
      <c r="G690" s="83"/>
      <c r="I690" s="5"/>
    </row>
    <row r="691">
      <c r="C691" s="82"/>
      <c r="D691" s="82"/>
      <c r="E691" s="82"/>
      <c r="F691" s="82"/>
      <c r="G691" s="83"/>
      <c r="I691" s="5"/>
    </row>
    <row r="692">
      <c r="C692" s="82"/>
      <c r="D692" s="82"/>
      <c r="E692" s="82"/>
      <c r="F692" s="82"/>
      <c r="G692" s="83"/>
      <c r="I692" s="5"/>
    </row>
    <row r="693">
      <c r="C693" s="82"/>
      <c r="D693" s="82"/>
      <c r="E693" s="82"/>
      <c r="F693" s="82"/>
      <c r="G693" s="83"/>
      <c r="I693" s="5"/>
    </row>
    <row r="694">
      <c r="C694" s="82"/>
      <c r="D694" s="82"/>
      <c r="E694" s="82"/>
      <c r="F694" s="82"/>
      <c r="G694" s="83"/>
      <c r="I694" s="5"/>
    </row>
    <row r="695">
      <c r="C695" s="82"/>
      <c r="D695" s="82"/>
      <c r="E695" s="82"/>
      <c r="F695" s="82"/>
      <c r="G695" s="83"/>
      <c r="I695" s="5"/>
    </row>
    <row r="696">
      <c r="C696" s="82"/>
      <c r="D696" s="82"/>
      <c r="E696" s="82"/>
      <c r="F696" s="82"/>
      <c r="G696" s="83"/>
      <c r="I696" s="5"/>
    </row>
    <row r="697">
      <c r="C697" s="82"/>
      <c r="D697" s="82"/>
      <c r="E697" s="82"/>
      <c r="F697" s="82"/>
      <c r="G697" s="83"/>
      <c r="I697" s="5"/>
    </row>
    <row r="698">
      <c r="C698" s="82"/>
      <c r="D698" s="82"/>
      <c r="E698" s="82"/>
      <c r="F698" s="82"/>
      <c r="G698" s="83"/>
      <c r="I698" s="5"/>
    </row>
    <row r="699">
      <c r="C699" s="82"/>
      <c r="D699" s="82"/>
      <c r="E699" s="82"/>
      <c r="F699" s="82"/>
      <c r="G699" s="83"/>
      <c r="I699" s="5"/>
    </row>
    <row r="700">
      <c r="C700" s="82"/>
      <c r="D700" s="82"/>
      <c r="E700" s="82"/>
      <c r="F700" s="82"/>
      <c r="G700" s="83"/>
      <c r="I700" s="5"/>
    </row>
    <row r="701">
      <c r="C701" s="82"/>
      <c r="D701" s="82"/>
      <c r="E701" s="82"/>
      <c r="F701" s="82"/>
      <c r="G701" s="83"/>
      <c r="I701" s="5"/>
    </row>
    <row r="702">
      <c r="C702" s="82"/>
      <c r="D702" s="82"/>
      <c r="E702" s="82"/>
      <c r="F702" s="82"/>
      <c r="G702" s="83"/>
      <c r="I702" s="5"/>
    </row>
    <row r="703">
      <c r="C703" s="82"/>
      <c r="D703" s="82"/>
      <c r="E703" s="82"/>
      <c r="F703" s="82"/>
      <c r="G703" s="83"/>
      <c r="I703" s="5"/>
    </row>
    <row r="704">
      <c r="C704" s="82"/>
      <c r="D704" s="82"/>
      <c r="E704" s="82"/>
      <c r="F704" s="82"/>
      <c r="G704" s="83"/>
      <c r="I704" s="5"/>
    </row>
    <row r="705">
      <c r="C705" s="82"/>
      <c r="D705" s="82"/>
      <c r="E705" s="82"/>
      <c r="F705" s="82"/>
      <c r="G705" s="83"/>
      <c r="I705" s="5"/>
    </row>
    <row r="706">
      <c r="C706" s="82"/>
      <c r="D706" s="82"/>
      <c r="E706" s="82"/>
      <c r="F706" s="82"/>
      <c r="G706" s="83"/>
      <c r="I706" s="5"/>
    </row>
    <row r="707">
      <c r="C707" s="82"/>
      <c r="D707" s="82"/>
      <c r="E707" s="82"/>
      <c r="F707" s="82"/>
      <c r="G707" s="83"/>
      <c r="I707" s="5"/>
    </row>
    <row r="708">
      <c r="C708" s="82"/>
      <c r="D708" s="82"/>
      <c r="E708" s="82"/>
      <c r="F708" s="82"/>
      <c r="G708" s="83"/>
      <c r="I708" s="5"/>
    </row>
    <row r="709">
      <c r="C709" s="82"/>
      <c r="D709" s="82"/>
      <c r="E709" s="82"/>
      <c r="F709" s="82"/>
      <c r="G709" s="83"/>
      <c r="I709" s="5"/>
    </row>
    <row r="710">
      <c r="C710" s="82"/>
      <c r="D710" s="82"/>
      <c r="E710" s="82"/>
      <c r="F710" s="82"/>
      <c r="G710" s="83"/>
      <c r="I710" s="5"/>
    </row>
    <row r="711">
      <c r="C711" s="82"/>
      <c r="D711" s="82"/>
      <c r="E711" s="82"/>
      <c r="F711" s="82"/>
      <c r="G711" s="83"/>
      <c r="I711" s="5"/>
    </row>
    <row r="712">
      <c r="C712" s="82"/>
      <c r="D712" s="82"/>
      <c r="E712" s="82"/>
      <c r="F712" s="82"/>
      <c r="G712" s="83"/>
      <c r="I712" s="5"/>
    </row>
    <row r="713">
      <c r="C713" s="82"/>
      <c r="D713" s="82"/>
      <c r="E713" s="82"/>
      <c r="F713" s="82"/>
      <c r="G713" s="83"/>
      <c r="I713" s="5"/>
    </row>
    <row r="714">
      <c r="C714" s="82"/>
      <c r="D714" s="82"/>
      <c r="E714" s="82"/>
      <c r="F714" s="82"/>
      <c r="G714" s="83"/>
      <c r="I714" s="5"/>
    </row>
    <row r="715">
      <c r="C715" s="82"/>
      <c r="D715" s="82"/>
      <c r="E715" s="82"/>
      <c r="F715" s="82"/>
      <c r="G715" s="83"/>
      <c r="I715" s="5"/>
    </row>
    <row r="716">
      <c r="C716" s="82"/>
      <c r="D716" s="82"/>
      <c r="E716" s="82"/>
      <c r="F716" s="82"/>
      <c r="G716" s="83"/>
      <c r="I716" s="5"/>
    </row>
    <row r="717">
      <c r="C717" s="82"/>
      <c r="D717" s="82"/>
      <c r="E717" s="82"/>
      <c r="F717" s="82"/>
      <c r="G717" s="83"/>
      <c r="I717" s="5"/>
    </row>
    <row r="718">
      <c r="C718" s="82"/>
      <c r="D718" s="82"/>
      <c r="E718" s="82"/>
      <c r="F718" s="82"/>
      <c r="G718" s="83"/>
      <c r="I718" s="5"/>
    </row>
    <row r="719">
      <c r="C719" s="82"/>
      <c r="D719" s="82"/>
      <c r="E719" s="82"/>
      <c r="F719" s="82"/>
      <c r="G719" s="83"/>
      <c r="I719" s="5"/>
    </row>
    <row r="720">
      <c r="C720" s="82"/>
      <c r="D720" s="82"/>
      <c r="E720" s="82"/>
      <c r="F720" s="82"/>
      <c r="G720" s="83"/>
      <c r="I720" s="5"/>
    </row>
    <row r="721">
      <c r="C721" s="82"/>
      <c r="D721" s="82"/>
      <c r="E721" s="82"/>
      <c r="F721" s="82"/>
      <c r="G721" s="83"/>
      <c r="I721" s="5"/>
    </row>
    <row r="722">
      <c r="C722" s="82"/>
      <c r="D722" s="82"/>
      <c r="E722" s="82"/>
      <c r="F722" s="82"/>
      <c r="G722" s="83"/>
      <c r="I722" s="5"/>
    </row>
    <row r="723">
      <c r="C723" s="82"/>
      <c r="D723" s="82"/>
      <c r="E723" s="82"/>
      <c r="F723" s="82"/>
      <c r="G723" s="83"/>
      <c r="I723" s="5"/>
    </row>
    <row r="724">
      <c r="C724" s="82"/>
      <c r="D724" s="82"/>
      <c r="E724" s="82"/>
      <c r="F724" s="82"/>
      <c r="G724" s="83"/>
      <c r="I724" s="5"/>
    </row>
    <row r="725">
      <c r="C725" s="82"/>
      <c r="D725" s="82"/>
      <c r="E725" s="82"/>
      <c r="F725" s="82"/>
      <c r="G725" s="83"/>
      <c r="I725" s="5"/>
    </row>
    <row r="726">
      <c r="C726" s="82"/>
      <c r="D726" s="82"/>
      <c r="E726" s="82"/>
      <c r="F726" s="82"/>
      <c r="G726" s="83"/>
      <c r="I726" s="5"/>
    </row>
    <row r="727">
      <c r="C727" s="82"/>
      <c r="D727" s="82"/>
      <c r="E727" s="82"/>
      <c r="F727" s="82"/>
      <c r="G727" s="83"/>
      <c r="I727" s="5"/>
    </row>
    <row r="728">
      <c r="C728" s="82"/>
      <c r="D728" s="82"/>
      <c r="E728" s="82"/>
      <c r="F728" s="82"/>
      <c r="G728" s="83"/>
      <c r="I728" s="5"/>
    </row>
    <row r="729">
      <c r="C729" s="82"/>
      <c r="D729" s="82"/>
      <c r="E729" s="82"/>
      <c r="F729" s="82"/>
      <c r="G729" s="83"/>
      <c r="I729" s="5"/>
    </row>
    <row r="730">
      <c r="C730" s="82"/>
      <c r="D730" s="82"/>
      <c r="E730" s="82"/>
      <c r="F730" s="82"/>
      <c r="G730" s="83"/>
      <c r="I730" s="5"/>
    </row>
    <row r="731">
      <c r="C731" s="82"/>
      <c r="D731" s="82"/>
      <c r="E731" s="82"/>
      <c r="F731" s="82"/>
      <c r="G731" s="83"/>
      <c r="I731" s="5"/>
    </row>
    <row r="732">
      <c r="C732" s="82"/>
      <c r="D732" s="82"/>
      <c r="E732" s="82"/>
      <c r="F732" s="82"/>
      <c r="G732" s="83"/>
      <c r="I732" s="5"/>
    </row>
    <row r="733">
      <c r="C733" s="82"/>
      <c r="D733" s="82"/>
      <c r="E733" s="82"/>
      <c r="F733" s="82"/>
      <c r="G733" s="83"/>
      <c r="I733" s="5"/>
    </row>
    <row r="734">
      <c r="C734" s="82"/>
      <c r="D734" s="82"/>
      <c r="E734" s="82"/>
      <c r="F734" s="82"/>
      <c r="G734" s="83"/>
      <c r="I734" s="5"/>
    </row>
    <row r="735">
      <c r="C735" s="82"/>
      <c r="D735" s="82"/>
      <c r="E735" s="82"/>
      <c r="F735" s="82"/>
      <c r="G735" s="83"/>
      <c r="I735" s="5"/>
    </row>
    <row r="736">
      <c r="C736" s="82"/>
      <c r="D736" s="82"/>
      <c r="E736" s="82"/>
      <c r="F736" s="82"/>
      <c r="G736" s="83"/>
      <c r="I736" s="5"/>
    </row>
    <row r="737">
      <c r="C737" s="82"/>
      <c r="D737" s="82"/>
      <c r="E737" s="82"/>
      <c r="F737" s="82"/>
      <c r="G737" s="83"/>
      <c r="I737" s="5"/>
    </row>
    <row r="738">
      <c r="C738" s="82"/>
      <c r="D738" s="82"/>
      <c r="E738" s="82"/>
      <c r="F738" s="82"/>
      <c r="G738" s="83"/>
      <c r="I738" s="5"/>
    </row>
    <row r="739">
      <c r="C739" s="82"/>
      <c r="D739" s="82"/>
      <c r="E739" s="82"/>
      <c r="F739" s="82"/>
      <c r="G739" s="83"/>
      <c r="I739" s="5"/>
    </row>
    <row r="740">
      <c r="C740" s="82"/>
      <c r="D740" s="82"/>
      <c r="E740" s="82"/>
      <c r="F740" s="82"/>
      <c r="G740" s="83"/>
      <c r="I740" s="5"/>
    </row>
    <row r="741">
      <c r="C741" s="82"/>
      <c r="D741" s="82"/>
      <c r="E741" s="82"/>
      <c r="F741" s="82"/>
      <c r="G741" s="83"/>
      <c r="I741" s="5"/>
    </row>
    <row r="742">
      <c r="C742" s="82"/>
      <c r="D742" s="82"/>
      <c r="E742" s="82"/>
      <c r="F742" s="82"/>
      <c r="G742" s="83"/>
      <c r="I742" s="5"/>
    </row>
    <row r="743">
      <c r="C743" s="82"/>
      <c r="D743" s="82"/>
      <c r="E743" s="82"/>
      <c r="F743" s="82"/>
      <c r="G743" s="83"/>
      <c r="I743" s="5"/>
    </row>
    <row r="744">
      <c r="C744" s="82"/>
      <c r="D744" s="82"/>
      <c r="E744" s="82"/>
      <c r="F744" s="82"/>
      <c r="G744" s="83"/>
      <c r="I744" s="5"/>
    </row>
    <row r="745">
      <c r="C745" s="82"/>
      <c r="D745" s="82"/>
      <c r="E745" s="82"/>
      <c r="F745" s="82"/>
      <c r="G745" s="83"/>
      <c r="I745" s="5"/>
    </row>
    <row r="746">
      <c r="C746" s="82"/>
      <c r="D746" s="82"/>
      <c r="E746" s="82"/>
      <c r="F746" s="82"/>
      <c r="G746" s="83"/>
      <c r="I746" s="5"/>
    </row>
    <row r="747">
      <c r="C747" s="82"/>
      <c r="D747" s="82"/>
      <c r="E747" s="82"/>
      <c r="F747" s="82"/>
      <c r="G747" s="83"/>
      <c r="I747" s="5"/>
    </row>
    <row r="748">
      <c r="C748" s="82"/>
      <c r="D748" s="82"/>
      <c r="E748" s="82"/>
      <c r="F748" s="82"/>
      <c r="G748" s="83"/>
      <c r="I748" s="5"/>
    </row>
    <row r="749">
      <c r="C749" s="82"/>
      <c r="D749" s="82"/>
      <c r="E749" s="82"/>
      <c r="F749" s="82"/>
      <c r="G749" s="83"/>
      <c r="I749" s="5"/>
    </row>
    <row r="750">
      <c r="C750" s="82"/>
      <c r="D750" s="82"/>
      <c r="E750" s="82"/>
      <c r="F750" s="82"/>
      <c r="G750" s="83"/>
      <c r="I750" s="5"/>
    </row>
    <row r="751">
      <c r="C751" s="82"/>
      <c r="D751" s="82"/>
      <c r="E751" s="82"/>
      <c r="F751" s="82"/>
      <c r="G751" s="83"/>
      <c r="I751" s="5"/>
    </row>
    <row r="752">
      <c r="C752" s="82"/>
      <c r="D752" s="82"/>
      <c r="E752" s="82"/>
      <c r="F752" s="82"/>
      <c r="G752" s="83"/>
      <c r="I752" s="5"/>
    </row>
    <row r="753">
      <c r="C753" s="82"/>
      <c r="D753" s="82"/>
      <c r="E753" s="82"/>
      <c r="F753" s="82"/>
      <c r="G753" s="83"/>
      <c r="I753" s="5"/>
    </row>
    <row r="754">
      <c r="C754" s="82"/>
      <c r="D754" s="82"/>
      <c r="E754" s="82"/>
      <c r="F754" s="82"/>
      <c r="G754" s="83"/>
      <c r="I754" s="5"/>
    </row>
    <row r="755">
      <c r="C755" s="82"/>
      <c r="D755" s="82"/>
      <c r="E755" s="82"/>
      <c r="F755" s="82"/>
      <c r="G755" s="83"/>
      <c r="I755" s="5"/>
    </row>
    <row r="756">
      <c r="C756" s="82"/>
      <c r="D756" s="82"/>
      <c r="E756" s="82"/>
      <c r="F756" s="82"/>
      <c r="G756" s="83"/>
      <c r="I756" s="5"/>
    </row>
    <row r="757">
      <c r="C757" s="82"/>
      <c r="D757" s="82"/>
      <c r="E757" s="82"/>
      <c r="F757" s="82"/>
      <c r="G757" s="83"/>
      <c r="I757" s="5"/>
    </row>
    <row r="758">
      <c r="C758" s="82"/>
      <c r="D758" s="82"/>
      <c r="E758" s="82"/>
      <c r="F758" s="82"/>
      <c r="G758" s="83"/>
      <c r="I758" s="5"/>
    </row>
    <row r="759">
      <c r="C759" s="82"/>
      <c r="D759" s="82"/>
      <c r="E759" s="82"/>
      <c r="F759" s="82"/>
      <c r="G759" s="83"/>
      <c r="I759" s="5"/>
    </row>
    <row r="760">
      <c r="C760" s="82"/>
      <c r="D760" s="82"/>
      <c r="E760" s="82"/>
      <c r="F760" s="82"/>
      <c r="G760" s="83"/>
      <c r="I760" s="5"/>
    </row>
    <row r="761">
      <c r="C761" s="82"/>
      <c r="D761" s="82"/>
      <c r="E761" s="82"/>
      <c r="F761" s="82"/>
      <c r="G761" s="83"/>
      <c r="I761" s="5"/>
    </row>
    <row r="762">
      <c r="C762" s="82"/>
      <c r="D762" s="82"/>
      <c r="E762" s="82"/>
      <c r="F762" s="82"/>
      <c r="G762" s="83"/>
      <c r="I762" s="5"/>
    </row>
    <row r="763">
      <c r="C763" s="82"/>
      <c r="D763" s="82"/>
      <c r="E763" s="82"/>
      <c r="F763" s="82"/>
      <c r="G763" s="83"/>
      <c r="I763" s="5"/>
    </row>
    <row r="764">
      <c r="C764" s="82"/>
      <c r="D764" s="82"/>
      <c r="E764" s="82"/>
      <c r="F764" s="82"/>
      <c r="G764" s="83"/>
      <c r="I764" s="5"/>
    </row>
    <row r="765">
      <c r="C765" s="82"/>
      <c r="D765" s="82"/>
      <c r="E765" s="82"/>
      <c r="F765" s="82"/>
      <c r="G765" s="83"/>
      <c r="I765" s="5"/>
    </row>
    <row r="766">
      <c r="C766" s="82"/>
      <c r="D766" s="82"/>
      <c r="E766" s="82"/>
      <c r="F766" s="82"/>
      <c r="G766" s="83"/>
      <c r="I766" s="5"/>
    </row>
    <row r="767">
      <c r="C767" s="82"/>
      <c r="D767" s="82"/>
      <c r="E767" s="82"/>
      <c r="F767" s="82"/>
      <c r="G767" s="83"/>
      <c r="I767" s="5"/>
    </row>
    <row r="768">
      <c r="C768" s="82"/>
      <c r="D768" s="82"/>
      <c r="E768" s="82"/>
      <c r="F768" s="82"/>
      <c r="G768" s="83"/>
      <c r="I768" s="5"/>
    </row>
    <row r="769">
      <c r="C769" s="82"/>
      <c r="D769" s="82"/>
      <c r="E769" s="82"/>
      <c r="F769" s="82"/>
      <c r="G769" s="83"/>
      <c r="I769" s="5"/>
    </row>
    <row r="770">
      <c r="C770" s="82"/>
      <c r="D770" s="82"/>
      <c r="E770" s="82"/>
      <c r="F770" s="82"/>
      <c r="G770" s="83"/>
      <c r="I770" s="5"/>
    </row>
    <row r="771">
      <c r="C771" s="82"/>
      <c r="D771" s="82"/>
      <c r="E771" s="82"/>
      <c r="F771" s="82"/>
      <c r="G771" s="83"/>
      <c r="I771" s="5"/>
    </row>
    <row r="772">
      <c r="C772" s="82"/>
      <c r="D772" s="82"/>
      <c r="E772" s="82"/>
      <c r="F772" s="82"/>
      <c r="G772" s="83"/>
      <c r="I772" s="5"/>
    </row>
    <row r="773">
      <c r="C773" s="82"/>
      <c r="D773" s="82"/>
      <c r="E773" s="82"/>
      <c r="F773" s="82"/>
      <c r="G773" s="83"/>
      <c r="I773" s="5"/>
    </row>
    <row r="774">
      <c r="C774" s="82"/>
      <c r="D774" s="82"/>
      <c r="E774" s="82"/>
      <c r="F774" s="82"/>
      <c r="G774" s="83"/>
      <c r="I774" s="5"/>
    </row>
    <row r="775">
      <c r="C775" s="82"/>
      <c r="D775" s="82"/>
      <c r="E775" s="82"/>
      <c r="F775" s="82"/>
      <c r="G775" s="83"/>
      <c r="I775" s="5"/>
    </row>
    <row r="776">
      <c r="C776" s="82"/>
      <c r="D776" s="82"/>
      <c r="E776" s="82"/>
      <c r="F776" s="82"/>
      <c r="G776" s="83"/>
      <c r="I776" s="5"/>
    </row>
    <row r="777">
      <c r="C777" s="82"/>
      <c r="D777" s="82"/>
      <c r="E777" s="82"/>
      <c r="F777" s="82"/>
      <c r="G777" s="83"/>
      <c r="I777" s="5"/>
    </row>
    <row r="778">
      <c r="C778" s="82"/>
      <c r="D778" s="82"/>
      <c r="E778" s="82"/>
      <c r="F778" s="82"/>
      <c r="G778" s="83"/>
      <c r="I778" s="5"/>
    </row>
    <row r="779">
      <c r="C779" s="82"/>
      <c r="D779" s="82"/>
      <c r="E779" s="82"/>
      <c r="F779" s="82"/>
      <c r="G779" s="83"/>
      <c r="I779" s="5"/>
    </row>
    <row r="780">
      <c r="C780" s="82"/>
      <c r="D780" s="82"/>
      <c r="E780" s="82"/>
      <c r="F780" s="82"/>
      <c r="G780" s="83"/>
      <c r="I780" s="5"/>
    </row>
    <row r="781">
      <c r="C781" s="82"/>
      <c r="D781" s="82"/>
      <c r="E781" s="82"/>
      <c r="F781" s="82"/>
      <c r="G781" s="83"/>
      <c r="I781" s="5"/>
    </row>
    <row r="782">
      <c r="C782" s="82"/>
      <c r="D782" s="82"/>
      <c r="E782" s="82"/>
      <c r="F782" s="82"/>
      <c r="G782" s="83"/>
      <c r="I782" s="5"/>
    </row>
    <row r="783">
      <c r="C783" s="82"/>
      <c r="D783" s="82"/>
      <c r="E783" s="82"/>
      <c r="F783" s="82"/>
      <c r="G783" s="83"/>
      <c r="I783" s="5"/>
    </row>
    <row r="784">
      <c r="C784" s="82"/>
      <c r="D784" s="82"/>
      <c r="E784" s="82"/>
      <c r="F784" s="82"/>
      <c r="G784" s="83"/>
      <c r="I784" s="5"/>
    </row>
    <row r="785">
      <c r="C785" s="82"/>
      <c r="D785" s="82"/>
      <c r="E785" s="82"/>
      <c r="F785" s="82"/>
      <c r="G785" s="83"/>
      <c r="I785" s="5"/>
    </row>
    <row r="786">
      <c r="C786" s="82"/>
      <c r="D786" s="82"/>
      <c r="E786" s="82"/>
      <c r="F786" s="82"/>
      <c r="G786" s="83"/>
      <c r="I786" s="5"/>
    </row>
    <row r="787">
      <c r="C787" s="82"/>
      <c r="D787" s="82"/>
      <c r="E787" s="82"/>
      <c r="F787" s="82"/>
      <c r="G787" s="83"/>
      <c r="I787" s="5"/>
    </row>
    <row r="788">
      <c r="C788" s="82"/>
      <c r="D788" s="82"/>
      <c r="E788" s="82"/>
      <c r="F788" s="82"/>
      <c r="G788" s="83"/>
      <c r="I788" s="5"/>
    </row>
    <row r="789">
      <c r="C789" s="82"/>
      <c r="D789" s="82"/>
      <c r="E789" s="82"/>
      <c r="F789" s="82"/>
      <c r="G789" s="83"/>
      <c r="I789" s="5"/>
    </row>
    <row r="790">
      <c r="C790" s="82"/>
      <c r="D790" s="82"/>
      <c r="E790" s="82"/>
      <c r="F790" s="82"/>
      <c r="G790" s="83"/>
      <c r="I790" s="5"/>
    </row>
    <row r="791">
      <c r="C791" s="82"/>
      <c r="D791" s="82"/>
      <c r="E791" s="82"/>
      <c r="F791" s="82"/>
      <c r="G791" s="83"/>
      <c r="I791" s="5"/>
    </row>
    <row r="792">
      <c r="C792" s="82"/>
      <c r="D792" s="82"/>
      <c r="E792" s="82"/>
      <c r="F792" s="82"/>
      <c r="G792" s="83"/>
      <c r="I792" s="5"/>
    </row>
    <row r="793">
      <c r="C793" s="82"/>
      <c r="D793" s="82"/>
      <c r="E793" s="82"/>
      <c r="F793" s="82"/>
      <c r="G793" s="83"/>
      <c r="I793" s="5"/>
    </row>
    <row r="794">
      <c r="C794" s="82"/>
      <c r="D794" s="82"/>
      <c r="E794" s="82"/>
      <c r="F794" s="82"/>
      <c r="G794" s="83"/>
      <c r="I794" s="5"/>
    </row>
    <row r="795">
      <c r="C795" s="82"/>
      <c r="D795" s="82"/>
      <c r="E795" s="82"/>
      <c r="F795" s="82"/>
      <c r="G795" s="83"/>
      <c r="I795" s="5"/>
    </row>
    <row r="796">
      <c r="C796" s="82"/>
      <c r="D796" s="82"/>
      <c r="E796" s="82"/>
      <c r="F796" s="82"/>
      <c r="G796" s="83"/>
      <c r="I796" s="5"/>
    </row>
    <row r="797">
      <c r="C797" s="82"/>
      <c r="D797" s="82"/>
      <c r="E797" s="82"/>
      <c r="F797" s="82"/>
      <c r="G797" s="83"/>
      <c r="I797" s="5"/>
    </row>
    <row r="798">
      <c r="C798" s="82"/>
      <c r="D798" s="82"/>
      <c r="E798" s="82"/>
      <c r="F798" s="82"/>
      <c r="G798" s="83"/>
      <c r="I798" s="5"/>
    </row>
    <row r="799">
      <c r="C799" s="82"/>
      <c r="D799" s="82"/>
      <c r="E799" s="82"/>
      <c r="F799" s="82"/>
      <c r="G799" s="83"/>
      <c r="I799" s="5"/>
    </row>
    <row r="800">
      <c r="C800" s="82"/>
      <c r="D800" s="82"/>
      <c r="E800" s="82"/>
      <c r="F800" s="82"/>
      <c r="G800" s="83"/>
      <c r="I800" s="5"/>
    </row>
    <row r="801">
      <c r="C801" s="82"/>
      <c r="D801" s="82"/>
      <c r="E801" s="82"/>
      <c r="F801" s="82"/>
      <c r="G801" s="83"/>
      <c r="I801" s="5"/>
    </row>
    <row r="802">
      <c r="C802" s="82"/>
      <c r="D802" s="82"/>
      <c r="E802" s="82"/>
      <c r="F802" s="82"/>
      <c r="G802" s="83"/>
      <c r="I802" s="5"/>
    </row>
    <row r="803">
      <c r="C803" s="82"/>
      <c r="D803" s="82"/>
      <c r="E803" s="82"/>
      <c r="F803" s="82"/>
      <c r="G803" s="83"/>
      <c r="I803" s="5"/>
    </row>
    <row r="804">
      <c r="C804" s="82"/>
      <c r="D804" s="82"/>
      <c r="E804" s="82"/>
      <c r="F804" s="82"/>
      <c r="G804" s="83"/>
      <c r="I804" s="5"/>
    </row>
    <row r="805">
      <c r="C805" s="82"/>
      <c r="D805" s="82"/>
      <c r="E805" s="82"/>
      <c r="F805" s="82"/>
      <c r="G805" s="83"/>
      <c r="I805" s="5"/>
    </row>
    <row r="806">
      <c r="C806" s="82"/>
      <c r="D806" s="82"/>
      <c r="E806" s="82"/>
      <c r="F806" s="82"/>
      <c r="G806" s="83"/>
      <c r="I806" s="5"/>
    </row>
    <row r="807">
      <c r="C807" s="82"/>
      <c r="D807" s="82"/>
      <c r="E807" s="82"/>
      <c r="F807" s="82"/>
      <c r="G807" s="83"/>
      <c r="I807" s="5"/>
    </row>
    <row r="808">
      <c r="C808" s="82"/>
      <c r="D808" s="82"/>
      <c r="E808" s="82"/>
      <c r="F808" s="82"/>
      <c r="G808" s="83"/>
      <c r="I808" s="5"/>
    </row>
    <row r="809">
      <c r="C809" s="82"/>
      <c r="D809" s="82"/>
      <c r="E809" s="82"/>
      <c r="F809" s="82"/>
      <c r="G809" s="83"/>
      <c r="I809" s="5"/>
    </row>
    <row r="810">
      <c r="C810" s="82"/>
      <c r="D810" s="82"/>
      <c r="E810" s="82"/>
      <c r="F810" s="82"/>
      <c r="G810" s="83"/>
      <c r="I810" s="5"/>
    </row>
    <row r="811">
      <c r="C811" s="82"/>
      <c r="D811" s="82"/>
      <c r="E811" s="82"/>
      <c r="F811" s="82"/>
      <c r="G811" s="83"/>
      <c r="I811" s="5"/>
    </row>
    <row r="812">
      <c r="C812" s="82"/>
      <c r="D812" s="82"/>
      <c r="E812" s="82"/>
      <c r="F812" s="82"/>
      <c r="G812" s="83"/>
      <c r="I812" s="5"/>
    </row>
    <row r="813">
      <c r="C813" s="82"/>
      <c r="D813" s="82"/>
      <c r="E813" s="82"/>
      <c r="F813" s="82"/>
      <c r="G813" s="83"/>
      <c r="I813" s="5"/>
    </row>
    <row r="814">
      <c r="C814" s="82"/>
      <c r="D814" s="82"/>
      <c r="E814" s="82"/>
      <c r="F814" s="82"/>
      <c r="G814" s="83"/>
      <c r="I814" s="5"/>
    </row>
    <row r="815">
      <c r="C815" s="82"/>
      <c r="D815" s="82"/>
      <c r="E815" s="82"/>
      <c r="F815" s="82"/>
      <c r="G815" s="83"/>
      <c r="I815" s="5"/>
    </row>
    <row r="816">
      <c r="C816" s="82"/>
      <c r="D816" s="82"/>
      <c r="E816" s="82"/>
      <c r="F816" s="82"/>
      <c r="G816" s="83"/>
      <c r="I816" s="5"/>
    </row>
    <row r="817">
      <c r="C817" s="82"/>
      <c r="D817" s="82"/>
      <c r="E817" s="82"/>
      <c r="F817" s="82"/>
      <c r="G817" s="83"/>
      <c r="I817" s="5"/>
    </row>
    <row r="818">
      <c r="C818" s="82"/>
      <c r="D818" s="82"/>
      <c r="E818" s="82"/>
      <c r="F818" s="82"/>
      <c r="G818" s="83"/>
      <c r="I818" s="5"/>
    </row>
    <row r="819">
      <c r="C819" s="82"/>
      <c r="D819" s="82"/>
      <c r="E819" s="82"/>
      <c r="F819" s="82"/>
      <c r="G819" s="83"/>
      <c r="I819" s="5"/>
    </row>
    <row r="820">
      <c r="C820" s="82"/>
      <c r="D820" s="82"/>
      <c r="E820" s="82"/>
      <c r="F820" s="82"/>
      <c r="G820" s="83"/>
      <c r="I820" s="5"/>
    </row>
    <row r="821">
      <c r="C821" s="82"/>
      <c r="D821" s="82"/>
      <c r="E821" s="82"/>
      <c r="F821" s="82"/>
      <c r="G821" s="83"/>
      <c r="I821" s="5"/>
    </row>
    <row r="822">
      <c r="C822" s="82"/>
      <c r="D822" s="82"/>
      <c r="E822" s="82"/>
      <c r="F822" s="82"/>
      <c r="G822" s="83"/>
      <c r="I822" s="5"/>
    </row>
    <row r="823">
      <c r="C823" s="82"/>
      <c r="D823" s="82"/>
      <c r="E823" s="82"/>
      <c r="F823" s="82"/>
      <c r="G823" s="83"/>
      <c r="I823" s="5"/>
    </row>
    <row r="824">
      <c r="C824" s="82"/>
      <c r="D824" s="82"/>
      <c r="E824" s="82"/>
      <c r="F824" s="82"/>
      <c r="G824" s="83"/>
      <c r="I824" s="5"/>
    </row>
    <row r="825">
      <c r="C825" s="82"/>
      <c r="D825" s="82"/>
      <c r="E825" s="82"/>
      <c r="F825" s="82"/>
      <c r="G825" s="83"/>
      <c r="I825" s="5"/>
    </row>
    <row r="826">
      <c r="C826" s="82"/>
      <c r="D826" s="82"/>
      <c r="E826" s="82"/>
      <c r="F826" s="82"/>
      <c r="G826" s="83"/>
      <c r="I826" s="5"/>
    </row>
    <row r="827">
      <c r="C827" s="82"/>
      <c r="D827" s="82"/>
      <c r="E827" s="82"/>
      <c r="F827" s="82"/>
      <c r="G827" s="83"/>
      <c r="I827" s="5"/>
    </row>
    <row r="828">
      <c r="C828" s="82"/>
      <c r="D828" s="82"/>
      <c r="E828" s="82"/>
      <c r="F828" s="82"/>
      <c r="G828" s="83"/>
      <c r="I828" s="5"/>
    </row>
    <row r="829">
      <c r="C829" s="82"/>
      <c r="D829" s="82"/>
      <c r="E829" s="82"/>
      <c r="F829" s="82"/>
      <c r="G829" s="83"/>
      <c r="I829" s="5"/>
    </row>
    <row r="830">
      <c r="C830" s="82"/>
      <c r="D830" s="82"/>
      <c r="E830" s="82"/>
      <c r="F830" s="82"/>
      <c r="G830" s="83"/>
      <c r="I830" s="5"/>
    </row>
    <row r="831">
      <c r="C831" s="82"/>
      <c r="D831" s="82"/>
      <c r="E831" s="82"/>
      <c r="F831" s="82"/>
      <c r="G831" s="83"/>
      <c r="I831" s="5"/>
    </row>
    <row r="832">
      <c r="C832" s="82"/>
      <c r="D832" s="82"/>
      <c r="E832" s="82"/>
      <c r="F832" s="82"/>
      <c r="G832" s="83"/>
      <c r="I832" s="5"/>
    </row>
    <row r="833">
      <c r="C833" s="82"/>
      <c r="D833" s="82"/>
      <c r="E833" s="82"/>
      <c r="F833" s="82"/>
      <c r="G833" s="83"/>
      <c r="I833" s="5"/>
    </row>
    <row r="834">
      <c r="C834" s="82"/>
      <c r="D834" s="82"/>
      <c r="E834" s="82"/>
      <c r="F834" s="82"/>
      <c r="G834" s="83"/>
      <c r="I834" s="5"/>
    </row>
    <row r="835">
      <c r="C835" s="82"/>
      <c r="D835" s="82"/>
      <c r="E835" s="82"/>
      <c r="F835" s="82"/>
      <c r="G835" s="83"/>
      <c r="I835" s="5"/>
    </row>
    <row r="836">
      <c r="C836" s="82"/>
      <c r="D836" s="82"/>
      <c r="E836" s="82"/>
      <c r="F836" s="82"/>
      <c r="G836" s="83"/>
      <c r="I836" s="5"/>
    </row>
    <row r="837">
      <c r="C837" s="82"/>
      <c r="D837" s="82"/>
      <c r="E837" s="82"/>
      <c r="F837" s="82"/>
      <c r="G837" s="83"/>
      <c r="I837" s="5"/>
    </row>
    <row r="838">
      <c r="C838" s="82"/>
      <c r="D838" s="82"/>
      <c r="E838" s="82"/>
      <c r="F838" s="82"/>
      <c r="G838" s="83"/>
      <c r="I838" s="5"/>
    </row>
    <row r="839">
      <c r="C839" s="82"/>
      <c r="D839" s="82"/>
      <c r="E839" s="82"/>
      <c r="F839" s="82"/>
      <c r="G839" s="83"/>
      <c r="I839" s="5"/>
    </row>
    <row r="840">
      <c r="C840" s="82"/>
      <c r="D840" s="82"/>
      <c r="E840" s="82"/>
      <c r="F840" s="82"/>
      <c r="G840" s="83"/>
      <c r="I840" s="5"/>
    </row>
    <row r="841">
      <c r="C841" s="82"/>
      <c r="D841" s="82"/>
      <c r="E841" s="82"/>
      <c r="F841" s="82"/>
      <c r="G841" s="83"/>
      <c r="I841" s="5"/>
    </row>
    <row r="842">
      <c r="C842" s="82"/>
      <c r="D842" s="82"/>
      <c r="E842" s="82"/>
      <c r="F842" s="82"/>
      <c r="G842" s="83"/>
      <c r="I842" s="5"/>
    </row>
    <row r="843">
      <c r="C843" s="82"/>
      <c r="D843" s="82"/>
      <c r="E843" s="82"/>
      <c r="F843" s="82"/>
      <c r="G843" s="83"/>
      <c r="I843" s="5"/>
    </row>
    <row r="844">
      <c r="C844" s="82"/>
      <c r="D844" s="82"/>
      <c r="E844" s="82"/>
      <c r="F844" s="82"/>
      <c r="G844" s="83"/>
      <c r="I844" s="5"/>
    </row>
    <row r="845">
      <c r="C845" s="82"/>
      <c r="D845" s="82"/>
      <c r="E845" s="82"/>
      <c r="F845" s="82"/>
      <c r="G845" s="83"/>
      <c r="I845" s="5"/>
    </row>
    <row r="846">
      <c r="C846" s="82"/>
      <c r="D846" s="82"/>
      <c r="E846" s="82"/>
      <c r="F846" s="82"/>
      <c r="G846" s="83"/>
      <c r="I846" s="5"/>
    </row>
    <row r="847">
      <c r="C847" s="82"/>
      <c r="D847" s="82"/>
      <c r="E847" s="82"/>
      <c r="F847" s="82"/>
      <c r="G847" s="83"/>
      <c r="I847" s="5"/>
    </row>
    <row r="848">
      <c r="C848" s="82"/>
      <c r="D848" s="82"/>
      <c r="E848" s="82"/>
      <c r="F848" s="82"/>
      <c r="G848" s="83"/>
      <c r="I848" s="5"/>
    </row>
    <row r="849">
      <c r="C849" s="82"/>
      <c r="D849" s="82"/>
      <c r="E849" s="82"/>
      <c r="F849" s="82"/>
      <c r="G849" s="83"/>
      <c r="I849" s="5"/>
    </row>
    <row r="850">
      <c r="C850" s="82"/>
      <c r="D850" s="82"/>
      <c r="E850" s="82"/>
      <c r="F850" s="82"/>
      <c r="G850" s="83"/>
      <c r="I850" s="5"/>
    </row>
    <row r="851">
      <c r="C851" s="82"/>
      <c r="D851" s="82"/>
      <c r="E851" s="82"/>
      <c r="F851" s="82"/>
      <c r="G851" s="83"/>
      <c r="I851" s="5"/>
    </row>
    <row r="852">
      <c r="C852" s="82"/>
      <c r="D852" s="82"/>
      <c r="E852" s="82"/>
      <c r="F852" s="82"/>
      <c r="G852" s="83"/>
      <c r="I852" s="5"/>
    </row>
    <row r="853">
      <c r="C853" s="82"/>
      <c r="D853" s="82"/>
      <c r="E853" s="82"/>
      <c r="F853" s="82"/>
      <c r="G853" s="83"/>
      <c r="I853" s="5"/>
    </row>
    <row r="854">
      <c r="C854" s="82"/>
      <c r="D854" s="82"/>
      <c r="E854" s="82"/>
      <c r="F854" s="82"/>
      <c r="G854" s="83"/>
      <c r="I854" s="5"/>
    </row>
    <row r="855">
      <c r="C855" s="82"/>
      <c r="D855" s="82"/>
      <c r="E855" s="82"/>
      <c r="F855" s="82"/>
      <c r="G855" s="83"/>
      <c r="I855" s="5"/>
    </row>
    <row r="856">
      <c r="C856" s="82"/>
      <c r="D856" s="82"/>
      <c r="E856" s="82"/>
      <c r="F856" s="82"/>
      <c r="G856" s="83"/>
      <c r="I856" s="5"/>
    </row>
    <row r="857">
      <c r="C857" s="82"/>
      <c r="D857" s="82"/>
      <c r="E857" s="82"/>
      <c r="F857" s="82"/>
      <c r="G857" s="83"/>
      <c r="I857" s="5"/>
    </row>
    <row r="858">
      <c r="C858" s="82"/>
      <c r="D858" s="82"/>
      <c r="E858" s="82"/>
      <c r="F858" s="82"/>
      <c r="G858" s="83"/>
      <c r="I858" s="5"/>
    </row>
    <row r="859">
      <c r="C859" s="82"/>
      <c r="D859" s="82"/>
      <c r="E859" s="82"/>
      <c r="F859" s="82"/>
      <c r="G859" s="83"/>
      <c r="I859" s="5"/>
    </row>
    <row r="860">
      <c r="C860" s="82"/>
      <c r="D860" s="82"/>
      <c r="E860" s="82"/>
      <c r="F860" s="82"/>
      <c r="G860" s="83"/>
      <c r="I860" s="5"/>
    </row>
    <row r="861">
      <c r="C861" s="82"/>
      <c r="D861" s="82"/>
      <c r="E861" s="82"/>
      <c r="F861" s="82"/>
      <c r="G861" s="83"/>
      <c r="I861" s="5"/>
    </row>
    <row r="862">
      <c r="C862" s="82"/>
      <c r="D862" s="82"/>
      <c r="E862" s="82"/>
      <c r="F862" s="82"/>
      <c r="G862" s="83"/>
      <c r="I862" s="5"/>
    </row>
    <row r="863">
      <c r="C863" s="82"/>
      <c r="D863" s="82"/>
      <c r="E863" s="82"/>
      <c r="F863" s="82"/>
      <c r="G863" s="83"/>
      <c r="I863" s="5"/>
    </row>
    <row r="864">
      <c r="C864" s="82"/>
      <c r="D864" s="82"/>
      <c r="E864" s="82"/>
      <c r="F864" s="82"/>
      <c r="G864" s="83"/>
      <c r="I864" s="5"/>
    </row>
    <row r="865">
      <c r="C865" s="82"/>
      <c r="D865" s="82"/>
      <c r="E865" s="82"/>
      <c r="F865" s="82"/>
      <c r="G865" s="83"/>
      <c r="I865" s="5"/>
    </row>
    <row r="866">
      <c r="C866" s="82"/>
      <c r="D866" s="82"/>
      <c r="E866" s="82"/>
      <c r="F866" s="82"/>
      <c r="G866" s="83"/>
      <c r="I866" s="5"/>
    </row>
    <row r="867">
      <c r="C867" s="82"/>
      <c r="D867" s="82"/>
      <c r="E867" s="82"/>
      <c r="F867" s="82"/>
      <c r="G867" s="83"/>
      <c r="I867" s="5"/>
    </row>
    <row r="868">
      <c r="C868" s="82"/>
      <c r="D868" s="82"/>
      <c r="E868" s="82"/>
      <c r="F868" s="82"/>
      <c r="G868" s="83"/>
      <c r="I868" s="5"/>
    </row>
    <row r="869">
      <c r="C869" s="82"/>
      <c r="D869" s="82"/>
      <c r="E869" s="82"/>
      <c r="F869" s="82"/>
      <c r="G869" s="83"/>
      <c r="I869" s="5"/>
    </row>
    <row r="870">
      <c r="C870" s="82"/>
      <c r="D870" s="82"/>
      <c r="E870" s="82"/>
      <c r="F870" s="82"/>
      <c r="G870" s="83"/>
      <c r="I870" s="5"/>
    </row>
    <row r="871">
      <c r="C871" s="82"/>
      <c r="D871" s="82"/>
      <c r="E871" s="82"/>
      <c r="F871" s="82"/>
      <c r="G871" s="83"/>
      <c r="I871" s="5"/>
    </row>
    <row r="872">
      <c r="C872" s="82"/>
      <c r="D872" s="82"/>
      <c r="E872" s="82"/>
      <c r="F872" s="82"/>
      <c r="G872" s="83"/>
      <c r="I872" s="5"/>
    </row>
    <row r="873">
      <c r="C873" s="82"/>
      <c r="D873" s="82"/>
      <c r="E873" s="82"/>
      <c r="F873" s="82"/>
      <c r="G873" s="83"/>
      <c r="I873" s="5"/>
    </row>
    <row r="874">
      <c r="C874" s="82"/>
      <c r="D874" s="82"/>
      <c r="E874" s="82"/>
      <c r="F874" s="82"/>
      <c r="G874" s="83"/>
      <c r="I874" s="5"/>
    </row>
    <row r="875">
      <c r="C875" s="82"/>
      <c r="D875" s="82"/>
      <c r="E875" s="82"/>
      <c r="F875" s="82"/>
      <c r="G875" s="83"/>
      <c r="I875" s="5"/>
    </row>
    <row r="876">
      <c r="C876" s="82"/>
      <c r="D876" s="82"/>
      <c r="E876" s="82"/>
      <c r="F876" s="82"/>
      <c r="G876" s="83"/>
      <c r="I876" s="5"/>
    </row>
    <row r="877">
      <c r="C877" s="82"/>
      <c r="D877" s="82"/>
      <c r="E877" s="82"/>
      <c r="F877" s="82"/>
      <c r="G877" s="83"/>
      <c r="I877" s="5"/>
    </row>
    <row r="878">
      <c r="C878" s="82"/>
      <c r="D878" s="82"/>
      <c r="E878" s="82"/>
      <c r="F878" s="82"/>
      <c r="G878" s="83"/>
      <c r="I878" s="5"/>
    </row>
    <row r="879">
      <c r="C879" s="82"/>
      <c r="D879" s="82"/>
      <c r="E879" s="82"/>
      <c r="F879" s="82"/>
      <c r="G879" s="83"/>
      <c r="I879" s="5"/>
    </row>
    <row r="880">
      <c r="C880" s="82"/>
      <c r="D880" s="82"/>
      <c r="E880" s="82"/>
      <c r="F880" s="82"/>
      <c r="G880" s="83"/>
      <c r="I880" s="5"/>
    </row>
    <row r="881">
      <c r="C881" s="82"/>
      <c r="D881" s="82"/>
      <c r="E881" s="82"/>
      <c r="F881" s="82"/>
      <c r="G881" s="83"/>
      <c r="I881" s="5"/>
    </row>
    <row r="882">
      <c r="C882" s="82"/>
      <c r="D882" s="82"/>
      <c r="E882" s="82"/>
      <c r="F882" s="82"/>
      <c r="G882" s="83"/>
      <c r="I882" s="5"/>
    </row>
    <row r="883">
      <c r="C883" s="82"/>
      <c r="D883" s="82"/>
      <c r="E883" s="82"/>
      <c r="F883" s="82"/>
      <c r="G883" s="83"/>
      <c r="I883" s="5"/>
    </row>
    <row r="884">
      <c r="C884" s="82"/>
      <c r="D884" s="82"/>
      <c r="E884" s="82"/>
      <c r="F884" s="82"/>
      <c r="G884" s="83"/>
      <c r="I884" s="5"/>
    </row>
    <row r="885">
      <c r="C885" s="82"/>
      <c r="D885" s="82"/>
      <c r="E885" s="82"/>
      <c r="F885" s="82"/>
      <c r="G885" s="83"/>
      <c r="I885" s="5"/>
    </row>
    <row r="886">
      <c r="C886" s="82"/>
      <c r="D886" s="82"/>
      <c r="E886" s="82"/>
      <c r="F886" s="82"/>
      <c r="G886" s="83"/>
      <c r="I886" s="5"/>
    </row>
    <row r="887">
      <c r="C887" s="82"/>
      <c r="D887" s="82"/>
      <c r="E887" s="82"/>
      <c r="F887" s="82"/>
      <c r="G887" s="83"/>
      <c r="I887" s="5"/>
    </row>
    <row r="888">
      <c r="C888" s="82"/>
      <c r="D888" s="82"/>
      <c r="E888" s="82"/>
      <c r="F888" s="82"/>
      <c r="G888" s="83"/>
      <c r="I888" s="5"/>
    </row>
    <row r="889">
      <c r="C889" s="82"/>
      <c r="D889" s="82"/>
      <c r="E889" s="82"/>
      <c r="F889" s="82"/>
      <c r="G889" s="83"/>
      <c r="I889" s="5"/>
    </row>
    <row r="890">
      <c r="C890" s="82"/>
      <c r="D890" s="82"/>
      <c r="E890" s="82"/>
      <c r="F890" s="82"/>
      <c r="G890" s="83"/>
      <c r="I890" s="5"/>
    </row>
    <row r="891">
      <c r="C891" s="82"/>
      <c r="D891" s="82"/>
      <c r="E891" s="82"/>
      <c r="F891" s="82"/>
      <c r="G891" s="83"/>
      <c r="I891" s="5"/>
    </row>
    <row r="892">
      <c r="C892" s="82"/>
      <c r="D892" s="82"/>
      <c r="E892" s="82"/>
      <c r="F892" s="82"/>
      <c r="G892" s="83"/>
      <c r="I892" s="5"/>
    </row>
    <row r="893">
      <c r="C893" s="82"/>
      <c r="D893" s="82"/>
      <c r="E893" s="82"/>
      <c r="F893" s="82"/>
      <c r="G893" s="83"/>
      <c r="I893" s="5"/>
    </row>
    <row r="894">
      <c r="C894" s="82"/>
      <c r="D894" s="82"/>
      <c r="E894" s="82"/>
      <c r="F894" s="82"/>
      <c r="G894" s="83"/>
      <c r="I894" s="5"/>
    </row>
    <row r="895">
      <c r="C895" s="82"/>
      <c r="D895" s="82"/>
      <c r="E895" s="82"/>
      <c r="F895" s="82"/>
      <c r="G895" s="83"/>
      <c r="I895" s="5"/>
    </row>
    <row r="896">
      <c r="C896" s="82"/>
      <c r="D896" s="82"/>
      <c r="E896" s="82"/>
      <c r="F896" s="82"/>
      <c r="G896" s="83"/>
      <c r="I896" s="5"/>
    </row>
    <row r="897">
      <c r="C897" s="82"/>
      <c r="D897" s="82"/>
      <c r="E897" s="82"/>
      <c r="F897" s="82"/>
      <c r="G897" s="83"/>
      <c r="I897" s="5"/>
    </row>
    <row r="898">
      <c r="C898" s="82"/>
      <c r="D898" s="82"/>
      <c r="E898" s="82"/>
      <c r="F898" s="82"/>
      <c r="G898" s="83"/>
      <c r="I898" s="5"/>
    </row>
    <row r="899">
      <c r="C899" s="82"/>
      <c r="D899" s="82"/>
      <c r="E899" s="82"/>
      <c r="F899" s="82"/>
      <c r="G899" s="83"/>
      <c r="I899" s="5"/>
    </row>
    <row r="900">
      <c r="C900" s="82"/>
      <c r="D900" s="82"/>
      <c r="E900" s="82"/>
      <c r="F900" s="82"/>
      <c r="G900" s="83"/>
      <c r="I900" s="5"/>
    </row>
    <row r="901">
      <c r="C901" s="82"/>
      <c r="D901" s="82"/>
      <c r="E901" s="82"/>
      <c r="F901" s="82"/>
      <c r="G901" s="83"/>
      <c r="I901" s="5"/>
    </row>
    <row r="902">
      <c r="C902" s="82"/>
      <c r="D902" s="82"/>
      <c r="E902" s="82"/>
      <c r="F902" s="82"/>
      <c r="G902" s="83"/>
      <c r="I902" s="5"/>
    </row>
    <row r="903">
      <c r="C903" s="82"/>
      <c r="D903" s="82"/>
      <c r="E903" s="82"/>
      <c r="F903" s="82"/>
      <c r="G903" s="83"/>
      <c r="I903" s="5"/>
    </row>
    <row r="904">
      <c r="C904" s="82"/>
      <c r="D904" s="82"/>
      <c r="E904" s="82"/>
      <c r="F904" s="82"/>
      <c r="G904" s="83"/>
      <c r="I904" s="5"/>
    </row>
    <row r="905">
      <c r="C905" s="82"/>
      <c r="D905" s="82"/>
      <c r="E905" s="82"/>
      <c r="F905" s="82"/>
      <c r="G905" s="83"/>
      <c r="I905" s="5"/>
    </row>
    <row r="906">
      <c r="C906" s="82"/>
      <c r="D906" s="82"/>
      <c r="E906" s="82"/>
      <c r="F906" s="82"/>
      <c r="G906" s="83"/>
      <c r="I906" s="5"/>
    </row>
    <row r="907">
      <c r="C907" s="82"/>
      <c r="D907" s="82"/>
      <c r="E907" s="82"/>
      <c r="F907" s="82"/>
      <c r="G907" s="83"/>
      <c r="I907" s="5"/>
    </row>
    <row r="908">
      <c r="C908" s="82"/>
      <c r="D908" s="82"/>
      <c r="E908" s="82"/>
      <c r="F908" s="82"/>
      <c r="G908" s="83"/>
      <c r="I908" s="5"/>
    </row>
    <row r="909">
      <c r="C909" s="82"/>
      <c r="D909" s="82"/>
      <c r="E909" s="82"/>
      <c r="F909" s="82"/>
      <c r="G909" s="83"/>
      <c r="I909" s="5"/>
    </row>
    <row r="910">
      <c r="C910" s="82"/>
      <c r="D910" s="82"/>
      <c r="E910" s="82"/>
      <c r="F910" s="82"/>
      <c r="G910" s="83"/>
      <c r="I910" s="5"/>
    </row>
    <row r="911">
      <c r="C911" s="82"/>
      <c r="D911" s="82"/>
      <c r="E911" s="82"/>
      <c r="F911" s="82"/>
      <c r="G911" s="83"/>
      <c r="I911" s="5"/>
    </row>
    <row r="912">
      <c r="C912" s="82"/>
      <c r="D912" s="82"/>
      <c r="E912" s="82"/>
      <c r="F912" s="82"/>
      <c r="G912" s="83"/>
      <c r="I912" s="5"/>
    </row>
    <row r="913">
      <c r="C913" s="82"/>
      <c r="D913" s="82"/>
      <c r="E913" s="82"/>
      <c r="F913" s="82"/>
      <c r="G913" s="83"/>
      <c r="I913" s="5"/>
    </row>
    <row r="914">
      <c r="C914" s="82"/>
      <c r="D914" s="82"/>
      <c r="E914" s="82"/>
      <c r="F914" s="82"/>
      <c r="G914" s="83"/>
      <c r="I914" s="5"/>
    </row>
    <row r="915">
      <c r="C915" s="82"/>
      <c r="D915" s="82"/>
      <c r="E915" s="82"/>
      <c r="F915" s="82"/>
      <c r="G915" s="83"/>
      <c r="I915" s="5"/>
    </row>
    <row r="916">
      <c r="C916" s="82"/>
      <c r="D916" s="82"/>
      <c r="E916" s="82"/>
      <c r="F916" s="82"/>
      <c r="G916" s="83"/>
      <c r="I916" s="5"/>
    </row>
    <row r="917">
      <c r="C917" s="82"/>
      <c r="D917" s="82"/>
      <c r="E917" s="82"/>
      <c r="F917" s="82"/>
      <c r="G917" s="83"/>
      <c r="I917" s="5"/>
    </row>
    <row r="918">
      <c r="C918" s="82"/>
      <c r="D918" s="82"/>
      <c r="E918" s="82"/>
      <c r="F918" s="82"/>
      <c r="G918" s="83"/>
      <c r="I918" s="5"/>
    </row>
    <row r="919">
      <c r="C919" s="82"/>
      <c r="D919" s="82"/>
      <c r="E919" s="82"/>
      <c r="F919" s="82"/>
      <c r="G919" s="83"/>
      <c r="I919" s="5"/>
    </row>
    <row r="920">
      <c r="C920" s="82"/>
      <c r="D920" s="82"/>
      <c r="E920" s="82"/>
      <c r="F920" s="82"/>
      <c r="G920" s="83"/>
      <c r="I920" s="5"/>
    </row>
    <row r="921">
      <c r="C921" s="82"/>
      <c r="D921" s="82"/>
      <c r="E921" s="82"/>
      <c r="F921" s="82"/>
      <c r="G921" s="83"/>
      <c r="I921" s="5"/>
    </row>
    <row r="922">
      <c r="C922" s="82"/>
      <c r="D922" s="82"/>
      <c r="E922" s="82"/>
      <c r="F922" s="82"/>
      <c r="G922" s="83"/>
      <c r="I922" s="5"/>
    </row>
    <row r="923">
      <c r="C923" s="82"/>
      <c r="D923" s="82"/>
      <c r="E923" s="82"/>
      <c r="F923" s="82"/>
      <c r="G923" s="83"/>
      <c r="I923" s="5"/>
    </row>
    <row r="924">
      <c r="C924" s="82"/>
      <c r="D924" s="82"/>
      <c r="E924" s="82"/>
      <c r="F924" s="82"/>
      <c r="G924" s="83"/>
      <c r="I924" s="5"/>
    </row>
    <row r="925">
      <c r="C925" s="82"/>
      <c r="D925" s="82"/>
      <c r="E925" s="82"/>
      <c r="F925" s="82"/>
      <c r="G925" s="83"/>
      <c r="I925" s="5"/>
    </row>
    <row r="926">
      <c r="C926" s="82"/>
      <c r="D926" s="82"/>
      <c r="E926" s="82"/>
      <c r="F926" s="82"/>
      <c r="G926" s="83"/>
      <c r="I926" s="5"/>
    </row>
    <row r="927">
      <c r="C927" s="82"/>
      <c r="D927" s="82"/>
      <c r="E927" s="82"/>
      <c r="F927" s="82"/>
      <c r="G927" s="83"/>
      <c r="I927" s="5"/>
    </row>
    <row r="928">
      <c r="C928" s="82"/>
      <c r="D928" s="82"/>
      <c r="E928" s="82"/>
      <c r="F928" s="82"/>
      <c r="G928" s="83"/>
      <c r="I928" s="5"/>
    </row>
    <row r="929">
      <c r="C929" s="82"/>
      <c r="D929" s="82"/>
      <c r="E929" s="82"/>
      <c r="F929" s="82"/>
      <c r="G929" s="83"/>
      <c r="I929" s="5"/>
    </row>
    <row r="930">
      <c r="C930" s="82"/>
      <c r="D930" s="82"/>
      <c r="E930" s="82"/>
      <c r="F930" s="82"/>
      <c r="G930" s="83"/>
      <c r="I930" s="5"/>
    </row>
    <row r="931">
      <c r="C931" s="82"/>
      <c r="D931" s="82"/>
      <c r="E931" s="82"/>
      <c r="F931" s="82"/>
      <c r="G931" s="83"/>
      <c r="I931" s="5"/>
    </row>
    <row r="932">
      <c r="C932" s="82"/>
      <c r="D932" s="82"/>
      <c r="E932" s="82"/>
      <c r="F932" s="82"/>
      <c r="G932" s="83"/>
      <c r="I932" s="5"/>
    </row>
    <row r="933">
      <c r="C933" s="82"/>
      <c r="D933" s="82"/>
      <c r="E933" s="82"/>
      <c r="F933" s="82"/>
      <c r="G933" s="83"/>
      <c r="I933" s="5"/>
    </row>
    <row r="934">
      <c r="C934" s="82"/>
      <c r="D934" s="82"/>
      <c r="E934" s="82"/>
      <c r="F934" s="82"/>
      <c r="G934" s="83"/>
      <c r="I934" s="5"/>
    </row>
    <row r="935">
      <c r="C935" s="82"/>
      <c r="D935" s="82"/>
      <c r="E935" s="82"/>
      <c r="F935" s="82"/>
      <c r="G935" s="83"/>
      <c r="I935" s="5"/>
    </row>
    <row r="936">
      <c r="C936" s="82"/>
      <c r="D936" s="82"/>
      <c r="E936" s="82"/>
      <c r="F936" s="82"/>
      <c r="G936" s="83"/>
      <c r="I936" s="5"/>
    </row>
    <row r="937">
      <c r="C937" s="82"/>
      <c r="D937" s="82"/>
      <c r="E937" s="82"/>
      <c r="F937" s="82"/>
      <c r="G937" s="83"/>
      <c r="I937" s="5"/>
    </row>
    <row r="938">
      <c r="C938" s="82"/>
      <c r="D938" s="82"/>
      <c r="E938" s="82"/>
      <c r="F938" s="82"/>
      <c r="G938" s="83"/>
      <c r="I938" s="5"/>
    </row>
    <row r="939">
      <c r="C939" s="82"/>
      <c r="D939" s="82"/>
      <c r="E939" s="82"/>
      <c r="F939" s="82"/>
      <c r="G939" s="83"/>
      <c r="I939" s="5"/>
    </row>
    <row r="940">
      <c r="C940" s="82"/>
      <c r="D940" s="82"/>
      <c r="E940" s="82"/>
      <c r="F940" s="82"/>
      <c r="G940" s="83"/>
      <c r="I940" s="5"/>
    </row>
    <row r="941">
      <c r="C941" s="82"/>
      <c r="D941" s="82"/>
      <c r="E941" s="82"/>
      <c r="F941" s="82"/>
      <c r="G941" s="83"/>
      <c r="I941" s="5"/>
    </row>
    <row r="942">
      <c r="C942" s="82"/>
      <c r="D942" s="82"/>
      <c r="E942" s="82"/>
      <c r="F942" s="82"/>
      <c r="G942" s="83"/>
      <c r="I942" s="5"/>
    </row>
    <row r="943">
      <c r="C943" s="82"/>
      <c r="D943" s="82"/>
      <c r="E943" s="82"/>
      <c r="F943" s="82"/>
      <c r="G943" s="83"/>
      <c r="I943" s="5"/>
    </row>
    <row r="944">
      <c r="C944" s="82"/>
      <c r="D944" s="82"/>
      <c r="E944" s="82"/>
      <c r="F944" s="82"/>
      <c r="G944" s="83"/>
      <c r="I944" s="5"/>
    </row>
    <row r="945">
      <c r="C945" s="82"/>
      <c r="D945" s="82"/>
      <c r="E945" s="82"/>
      <c r="F945" s="82"/>
      <c r="G945" s="83"/>
      <c r="I945" s="5"/>
    </row>
    <row r="946">
      <c r="C946" s="82"/>
      <c r="D946" s="82"/>
      <c r="E946" s="82"/>
      <c r="F946" s="82"/>
      <c r="G946" s="83"/>
      <c r="I946" s="5"/>
    </row>
    <row r="947">
      <c r="C947" s="82"/>
      <c r="D947" s="82"/>
      <c r="E947" s="82"/>
      <c r="F947" s="82"/>
      <c r="G947" s="83"/>
      <c r="I947" s="5"/>
    </row>
    <row r="948">
      <c r="C948" s="82"/>
      <c r="D948" s="82"/>
      <c r="E948" s="82"/>
      <c r="F948" s="82"/>
      <c r="G948" s="83"/>
      <c r="I948" s="5"/>
    </row>
    <row r="949">
      <c r="C949" s="82"/>
      <c r="D949" s="82"/>
      <c r="E949" s="82"/>
      <c r="F949" s="82"/>
      <c r="G949" s="83"/>
      <c r="I949" s="5"/>
    </row>
    <row r="950">
      <c r="C950" s="82"/>
      <c r="D950" s="82"/>
      <c r="E950" s="82"/>
      <c r="F950" s="82"/>
      <c r="G950" s="83"/>
      <c r="I950" s="5"/>
    </row>
    <row r="951">
      <c r="C951" s="82"/>
      <c r="D951" s="82"/>
      <c r="E951" s="82"/>
      <c r="F951" s="82"/>
      <c r="G951" s="83"/>
      <c r="I951" s="5"/>
    </row>
    <row r="952">
      <c r="C952" s="82"/>
      <c r="D952" s="82"/>
      <c r="E952" s="82"/>
      <c r="F952" s="82"/>
      <c r="G952" s="83"/>
      <c r="I952" s="5"/>
    </row>
    <row r="953">
      <c r="C953" s="82"/>
      <c r="D953" s="82"/>
      <c r="E953" s="82"/>
      <c r="F953" s="82"/>
      <c r="G953" s="83"/>
      <c r="I953" s="5"/>
    </row>
    <row r="954">
      <c r="C954" s="82"/>
      <c r="D954" s="82"/>
      <c r="E954" s="82"/>
      <c r="F954" s="82"/>
      <c r="G954" s="83"/>
      <c r="I954" s="5"/>
    </row>
    <row r="955">
      <c r="C955" s="82"/>
      <c r="D955" s="82"/>
      <c r="E955" s="82"/>
      <c r="F955" s="82"/>
      <c r="G955" s="83"/>
      <c r="I955" s="5"/>
    </row>
    <row r="956">
      <c r="C956" s="82"/>
      <c r="D956" s="82"/>
      <c r="E956" s="82"/>
      <c r="F956" s="82"/>
      <c r="G956" s="83"/>
      <c r="I956" s="5"/>
    </row>
    <row r="957">
      <c r="C957" s="82"/>
      <c r="D957" s="82"/>
      <c r="E957" s="82"/>
      <c r="F957" s="82"/>
      <c r="G957" s="83"/>
      <c r="I957" s="5"/>
    </row>
    <row r="958">
      <c r="C958" s="82"/>
      <c r="D958" s="82"/>
      <c r="E958" s="82"/>
      <c r="F958" s="82"/>
      <c r="G958" s="83"/>
      <c r="I958" s="5"/>
    </row>
    <row r="959">
      <c r="C959" s="82"/>
      <c r="D959" s="82"/>
      <c r="E959" s="82"/>
      <c r="F959" s="82"/>
      <c r="G959" s="83"/>
      <c r="I959" s="5"/>
    </row>
    <row r="960">
      <c r="C960" s="82"/>
      <c r="D960" s="82"/>
      <c r="E960" s="82"/>
      <c r="F960" s="82"/>
      <c r="G960" s="83"/>
      <c r="I960" s="5"/>
    </row>
    <row r="961">
      <c r="C961" s="82"/>
      <c r="D961" s="82"/>
      <c r="E961" s="82"/>
      <c r="F961" s="82"/>
      <c r="G961" s="83"/>
      <c r="I961" s="5"/>
    </row>
    <row r="962">
      <c r="C962" s="82"/>
      <c r="D962" s="82"/>
      <c r="E962" s="82"/>
      <c r="F962" s="82"/>
      <c r="G962" s="83"/>
      <c r="I962" s="5"/>
    </row>
    <row r="963">
      <c r="C963" s="82"/>
      <c r="D963" s="82"/>
      <c r="E963" s="82"/>
      <c r="F963" s="82"/>
      <c r="G963" s="83"/>
      <c r="I963" s="5"/>
    </row>
    <row r="964">
      <c r="C964" s="82"/>
      <c r="D964" s="82"/>
      <c r="E964" s="82"/>
      <c r="F964" s="82"/>
      <c r="G964" s="83"/>
      <c r="I964" s="5"/>
    </row>
    <row r="965">
      <c r="C965" s="82"/>
      <c r="D965" s="82"/>
      <c r="E965" s="82"/>
      <c r="F965" s="82"/>
      <c r="G965" s="83"/>
      <c r="I965" s="5"/>
    </row>
    <row r="966">
      <c r="C966" s="82"/>
      <c r="D966" s="82"/>
      <c r="E966" s="82"/>
      <c r="F966" s="82"/>
      <c r="G966" s="83"/>
      <c r="I966" s="5"/>
    </row>
    <row r="967">
      <c r="C967" s="82"/>
      <c r="D967" s="82"/>
      <c r="E967" s="82"/>
      <c r="F967" s="82"/>
      <c r="G967" s="83"/>
      <c r="I967" s="5"/>
    </row>
    <row r="968">
      <c r="C968" s="82"/>
      <c r="D968" s="82"/>
      <c r="E968" s="82"/>
      <c r="F968" s="82"/>
      <c r="G968" s="83"/>
      <c r="I968" s="5"/>
    </row>
    <row r="969">
      <c r="C969" s="82"/>
      <c r="D969" s="82"/>
      <c r="E969" s="82"/>
      <c r="F969" s="82"/>
      <c r="G969" s="83"/>
      <c r="I969" s="5"/>
    </row>
    <row r="970">
      <c r="C970" s="82"/>
      <c r="D970" s="82"/>
      <c r="E970" s="82"/>
      <c r="F970" s="82"/>
      <c r="G970" s="83"/>
      <c r="I970" s="5"/>
    </row>
    <row r="971">
      <c r="C971" s="82"/>
      <c r="D971" s="82"/>
      <c r="E971" s="82"/>
      <c r="F971" s="82"/>
      <c r="G971" s="83"/>
      <c r="I971" s="5"/>
    </row>
    <row r="972">
      <c r="C972" s="82"/>
      <c r="D972" s="82"/>
      <c r="E972" s="82"/>
      <c r="F972" s="82"/>
      <c r="G972" s="83"/>
      <c r="I972" s="5"/>
    </row>
    <row r="973">
      <c r="C973" s="82"/>
      <c r="D973" s="82"/>
      <c r="E973" s="82"/>
      <c r="F973" s="82"/>
      <c r="G973" s="83"/>
      <c r="I973" s="5"/>
    </row>
    <row r="974">
      <c r="C974" s="82"/>
      <c r="D974" s="82"/>
      <c r="E974" s="82"/>
      <c r="F974" s="82"/>
      <c r="G974" s="83"/>
      <c r="I974" s="5"/>
    </row>
    <row r="975">
      <c r="C975" s="82"/>
      <c r="D975" s="82"/>
      <c r="E975" s="82"/>
      <c r="F975" s="82"/>
      <c r="G975" s="83"/>
      <c r="I975" s="5"/>
    </row>
    <row r="976">
      <c r="C976" s="82"/>
      <c r="D976" s="82"/>
      <c r="E976" s="82"/>
      <c r="F976" s="82"/>
      <c r="G976" s="83"/>
      <c r="I976" s="5"/>
    </row>
    <row r="977">
      <c r="C977" s="82"/>
      <c r="D977" s="82"/>
      <c r="E977" s="82"/>
      <c r="F977" s="82"/>
      <c r="G977" s="83"/>
      <c r="I977" s="5"/>
    </row>
    <row r="978">
      <c r="C978" s="82"/>
      <c r="D978" s="82"/>
      <c r="E978" s="82"/>
      <c r="F978" s="82"/>
      <c r="G978" s="83"/>
      <c r="I978" s="5"/>
    </row>
    <row r="979">
      <c r="C979" s="82"/>
      <c r="D979" s="82"/>
      <c r="E979" s="82"/>
      <c r="F979" s="82"/>
      <c r="G979" s="83"/>
      <c r="I979" s="5"/>
    </row>
    <row r="980">
      <c r="C980" s="82"/>
      <c r="D980" s="82"/>
      <c r="E980" s="82"/>
      <c r="F980" s="82"/>
      <c r="G980" s="83"/>
      <c r="I980" s="5"/>
    </row>
    <row r="981">
      <c r="C981" s="82"/>
      <c r="D981" s="82"/>
      <c r="E981" s="82"/>
      <c r="F981" s="82"/>
      <c r="G981" s="83"/>
      <c r="I981" s="5"/>
    </row>
    <row r="982">
      <c r="C982" s="82"/>
      <c r="D982" s="82"/>
      <c r="E982" s="82"/>
      <c r="F982" s="82"/>
      <c r="G982" s="83"/>
      <c r="I982" s="5"/>
    </row>
    <row r="983">
      <c r="C983" s="82"/>
      <c r="D983" s="82"/>
      <c r="E983" s="82"/>
      <c r="F983" s="82"/>
      <c r="G983" s="83"/>
      <c r="I983" s="5"/>
    </row>
    <row r="984">
      <c r="C984" s="82"/>
      <c r="D984" s="82"/>
      <c r="E984" s="82"/>
      <c r="F984" s="82"/>
      <c r="G984" s="83"/>
      <c r="I984" s="5"/>
    </row>
    <row r="985">
      <c r="C985" s="82"/>
      <c r="D985" s="82"/>
      <c r="E985" s="82"/>
      <c r="F985" s="82"/>
      <c r="G985" s="83"/>
      <c r="I985" s="5"/>
    </row>
    <row r="986">
      <c r="C986" s="82"/>
      <c r="D986" s="82"/>
      <c r="E986" s="82"/>
      <c r="F986" s="82"/>
      <c r="G986" s="83"/>
      <c r="I986" s="5"/>
    </row>
    <row r="987">
      <c r="C987" s="82"/>
      <c r="D987" s="82"/>
      <c r="E987" s="82"/>
      <c r="F987" s="82"/>
      <c r="G987" s="83"/>
      <c r="I987" s="5"/>
    </row>
    <row r="988">
      <c r="C988" s="82"/>
      <c r="D988" s="82"/>
      <c r="E988" s="82"/>
      <c r="F988" s="82"/>
      <c r="G988" s="83"/>
      <c r="I988" s="5"/>
    </row>
    <row r="989">
      <c r="C989" s="82"/>
      <c r="D989" s="82"/>
      <c r="E989" s="82"/>
      <c r="F989" s="82"/>
      <c r="G989" s="83"/>
      <c r="I989" s="5"/>
    </row>
    <row r="990">
      <c r="C990" s="82"/>
      <c r="D990" s="82"/>
      <c r="E990" s="82"/>
      <c r="F990" s="82"/>
      <c r="G990" s="83"/>
      <c r="I990" s="5"/>
    </row>
    <row r="991">
      <c r="C991" s="82"/>
      <c r="D991" s="82"/>
      <c r="E991" s="82"/>
      <c r="F991" s="82"/>
      <c r="G991" s="83"/>
      <c r="I991" s="5"/>
    </row>
    <row r="992">
      <c r="C992" s="82"/>
      <c r="D992" s="82"/>
      <c r="E992" s="82"/>
      <c r="F992" s="82"/>
      <c r="G992" s="83"/>
      <c r="I992" s="5"/>
    </row>
    <row r="993">
      <c r="C993" s="82"/>
      <c r="D993" s="82"/>
      <c r="E993" s="82"/>
      <c r="F993" s="82"/>
      <c r="G993" s="83"/>
      <c r="I993" s="5"/>
    </row>
    <row r="994">
      <c r="C994" s="82"/>
      <c r="D994" s="82"/>
      <c r="E994" s="82"/>
      <c r="F994" s="82"/>
      <c r="G994" s="83"/>
      <c r="I994" s="5"/>
    </row>
    <row r="995">
      <c r="C995" s="82"/>
      <c r="D995" s="82"/>
      <c r="E995" s="82"/>
      <c r="F995" s="82"/>
      <c r="G995" s="83"/>
      <c r="I995" s="5"/>
    </row>
    <row r="996">
      <c r="C996" s="82"/>
      <c r="D996" s="82"/>
      <c r="E996" s="82"/>
      <c r="F996" s="82"/>
      <c r="G996" s="83"/>
      <c r="I996" s="5"/>
    </row>
    <row r="997">
      <c r="C997" s="82"/>
      <c r="D997" s="82"/>
      <c r="E997" s="82"/>
      <c r="F997" s="82"/>
      <c r="G997" s="83"/>
      <c r="I997" s="5"/>
    </row>
    <row r="998">
      <c r="C998" s="82"/>
      <c r="D998" s="82"/>
      <c r="E998" s="82"/>
      <c r="F998" s="82"/>
      <c r="G998" s="83"/>
      <c r="I998" s="5"/>
    </row>
    <row r="999">
      <c r="C999" s="82"/>
      <c r="D999" s="82"/>
      <c r="E999" s="82"/>
      <c r="F999" s="82"/>
      <c r="G999" s="83"/>
      <c r="I999" s="5"/>
    </row>
    <row r="1000">
      <c r="C1000" s="82"/>
      <c r="D1000" s="82"/>
      <c r="E1000" s="82"/>
      <c r="F1000" s="82"/>
      <c r="G1000" s="83"/>
      <c r="I1000" s="5"/>
    </row>
    <row r="1001">
      <c r="C1001" s="82"/>
      <c r="D1001" s="82"/>
      <c r="E1001" s="82"/>
      <c r="F1001" s="82"/>
      <c r="G1001" s="83"/>
      <c r="I1001" s="5"/>
    </row>
    <row r="1002">
      <c r="C1002" s="82"/>
      <c r="D1002" s="82"/>
      <c r="E1002" s="82"/>
      <c r="F1002" s="82"/>
      <c r="G1002" s="83"/>
      <c r="I1002" s="5"/>
    </row>
    <row r="1003">
      <c r="C1003" s="82"/>
      <c r="D1003" s="82"/>
      <c r="E1003" s="82"/>
      <c r="F1003" s="82"/>
      <c r="G1003" s="83"/>
      <c r="I1003" s="5"/>
    </row>
    <row r="1004">
      <c r="C1004" s="82"/>
      <c r="D1004" s="82"/>
      <c r="E1004" s="82"/>
      <c r="F1004" s="82"/>
      <c r="G1004" s="83"/>
      <c r="I1004" s="5"/>
    </row>
    <row r="1005">
      <c r="C1005" s="82"/>
      <c r="D1005" s="82"/>
      <c r="E1005" s="82"/>
      <c r="F1005" s="82"/>
      <c r="G1005" s="83"/>
      <c r="I1005" s="5"/>
    </row>
    <row r="1006">
      <c r="C1006" s="82"/>
      <c r="D1006" s="82"/>
      <c r="E1006" s="82"/>
      <c r="F1006" s="82"/>
      <c r="G1006" s="83"/>
      <c r="I1006" s="5"/>
    </row>
    <row r="1007">
      <c r="C1007" s="82"/>
      <c r="D1007" s="82"/>
      <c r="E1007" s="82"/>
      <c r="F1007" s="82"/>
      <c r="G1007" s="83"/>
      <c r="I1007" s="5"/>
    </row>
    <row r="1008">
      <c r="C1008" s="82"/>
      <c r="D1008" s="82"/>
      <c r="E1008" s="82"/>
      <c r="F1008" s="82"/>
      <c r="G1008" s="83"/>
      <c r="I1008" s="5"/>
    </row>
    <row r="1009">
      <c r="C1009" s="82"/>
      <c r="D1009" s="82"/>
      <c r="E1009" s="82"/>
      <c r="F1009" s="82"/>
      <c r="G1009" s="83"/>
      <c r="I1009" s="5"/>
    </row>
    <row r="1010">
      <c r="C1010" s="82"/>
      <c r="D1010" s="82"/>
      <c r="E1010" s="82"/>
      <c r="F1010" s="82"/>
      <c r="G1010" s="83"/>
      <c r="I1010" s="5"/>
    </row>
    <row r="1011">
      <c r="C1011" s="82"/>
      <c r="D1011" s="82"/>
      <c r="E1011" s="82"/>
      <c r="F1011" s="82"/>
      <c r="G1011" s="83"/>
      <c r="I1011" s="5"/>
    </row>
    <row r="1012">
      <c r="C1012" s="82"/>
      <c r="D1012" s="82"/>
      <c r="E1012" s="82"/>
      <c r="F1012" s="82"/>
      <c r="G1012" s="83"/>
      <c r="I1012" s="5"/>
    </row>
    <row r="1013">
      <c r="C1013" s="82"/>
      <c r="D1013" s="82"/>
      <c r="E1013" s="82"/>
      <c r="F1013" s="82"/>
      <c r="G1013" s="83"/>
      <c r="I1013" s="5"/>
    </row>
    <row r="1014">
      <c r="C1014" s="82"/>
      <c r="D1014" s="82"/>
      <c r="E1014" s="82"/>
      <c r="F1014" s="82"/>
      <c r="G1014" s="83"/>
      <c r="I1014" s="5"/>
    </row>
    <row r="1015">
      <c r="C1015" s="82"/>
      <c r="D1015" s="82"/>
      <c r="E1015" s="82"/>
      <c r="F1015" s="82"/>
      <c r="G1015" s="83"/>
      <c r="I1015" s="5"/>
    </row>
    <row r="1016">
      <c r="C1016" s="82"/>
      <c r="D1016" s="82"/>
      <c r="E1016" s="82"/>
      <c r="F1016" s="82"/>
      <c r="G1016" s="83"/>
      <c r="I1016" s="5"/>
    </row>
    <row r="1017">
      <c r="C1017" s="82"/>
      <c r="D1017" s="82"/>
      <c r="E1017" s="82"/>
      <c r="F1017" s="82"/>
      <c r="G1017" s="83"/>
      <c r="I1017" s="5"/>
    </row>
    <row r="1018">
      <c r="C1018" s="82"/>
      <c r="D1018" s="82"/>
      <c r="E1018" s="82"/>
      <c r="F1018" s="82"/>
      <c r="G1018" s="83"/>
      <c r="I1018" s="5"/>
    </row>
    <row r="1019">
      <c r="C1019" s="82"/>
      <c r="D1019" s="82"/>
      <c r="E1019" s="82"/>
      <c r="F1019" s="82"/>
      <c r="G1019" s="83"/>
      <c r="I1019" s="5"/>
    </row>
    <row r="1020">
      <c r="C1020" s="82"/>
      <c r="D1020" s="82"/>
      <c r="E1020" s="82"/>
      <c r="F1020" s="82"/>
      <c r="G1020" s="83"/>
      <c r="I1020" s="5"/>
    </row>
    <row r="1021">
      <c r="C1021" s="82"/>
      <c r="D1021" s="82"/>
      <c r="E1021" s="82"/>
      <c r="F1021" s="82"/>
      <c r="G1021" s="83"/>
      <c r="I1021" s="5"/>
    </row>
    <row r="1022">
      <c r="C1022" s="82"/>
      <c r="D1022" s="82"/>
      <c r="E1022" s="82"/>
      <c r="F1022" s="82"/>
      <c r="G1022" s="83"/>
      <c r="I1022" s="5"/>
    </row>
    <row r="1023">
      <c r="C1023" s="82"/>
      <c r="D1023" s="82"/>
      <c r="E1023" s="82"/>
      <c r="F1023" s="82"/>
      <c r="G1023" s="83"/>
      <c r="I1023" s="5"/>
    </row>
    <row r="1024">
      <c r="C1024" s="82"/>
      <c r="D1024" s="82"/>
      <c r="E1024" s="82"/>
      <c r="F1024" s="82"/>
      <c r="G1024" s="83"/>
      <c r="I1024" s="5"/>
    </row>
    <row r="1025">
      <c r="C1025" s="82"/>
      <c r="D1025" s="82"/>
      <c r="E1025" s="82"/>
      <c r="F1025" s="82"/>
      <c r="G1025" s="83"/>
      <c r="I1025" s="5"/>
    </row>
    <row r="1026">
      <c r="C1026" s="82"/>
      <c r="D1026" s="82"/>
      <c r="E1026" s="82"/>
      <c r="F1026" s="82"/>
      <c r="G1026" s="83"/>
      <c r="I1026" s="5"/>
    </row>
    <row r="1027">
      <c r="C1027" s="82"/>
      <c r="D1027" s="82"/>
      <c r="E1027" s="82"/>
      <c r="F1027" s="82"/>
      <c r="G1027" s="83"/>
      <c r="I1027" s="5"/>
    </row>
    <row r="1028">
      <c r="C1028" s="82"/>
      <c r="D1028" s="82"/>
      <c r="E1028" s="82"/>
      <c r="F1028" s="82"/>
      <c r="G1028" s="83"/>
      <c r="I1028" s="5"/>
    </row>
    <row r="1029">
      <c r="C1029" s="82"/>
      <c r="D1029" s="82"/>
      <c r="E1029" s="82"/>
      <c r="F1029" s="82"/>
      <c r="G1029" s="83"/>
      <c r="I1029" s="5"/>
    </row>
    <row r="1030">
      <c r="C1030" s="82"/>
      <c r="D1030" s="82"/>
      <c r="E1030" s="82"/>
      <c r="F1030" s="82"/>
      <c r="G1030" s="83"/>
      <c r="I1030" s="5"/>
    </row>
    <row r="1031">
      <c r="C1031" s="82"/>
      <c r="D1031" s="82"/>
      <c r="E1031" s="82"/>
      <c r="F1031" s="82"/>
      <c r="G1031" s="83"/>
      <c r="I1031" s="5"/>
    </row>
    <row r="1032">
      <c r="C1032" s="82"/>
      <c r="D1032" s="82"/>
      <c r="E1032" s="82"/>
      <c r="F1032" s="82"/>
      <c r="G1032" s="83"/>
      <c r="I1032" s="5"/>
    </row>
    <row r="1033">
      <c r="C1033" s="82"/>
      <c r="D1033" s="82"/>
      <c r="E1033" s="82"/>
      <c r="F1033" s="82"/>
      <c r="G1033" s="83"/>
      <c r="I1033" s="5"/>
    </row>
    <row r="1034">
      <c r="C1034" s="82"/>
      <c r="D1034" s="82"/>
      <c r="E1034" s="82"/>
      <c r="F1034" s="82"/>
      <c r="G1034" s="83"/>
      <c r="I1034" s="5"/>
    </row>
    <row r="1035">
      <c r="C1035" s="82"/>
      <c r="D1035" s="82"/>
      <c r="E1035" s="82"/>
      <c r="F1035" s="82"/>
      <c r="G1035" s="83"/>
      <c r="I1035" s="5"/>
    </row>
    <row r="1036">
      <c r="C1036" s="82"/>
      <c r="D1036" s="82"/>
      <c r="E1036" s="82"/>
      <c r="F1036" s="82"/>
      <c r="G1036" s="83"/>
      <c r="I1036" s="5"/>
    </row>
    <row r="1037">
      <c r="C1037" s="82"/>
      <c r="D1037" s="82"/>
      <c r="E1037" s="82"/>
      <c r="F1037" s="82"/>
      <c r="G1037" s="83"/>
      <c r="I1037" s="5"/>
    </row>
    <row r="1038">
      <c r="C1038" s="82"/>
      <c r="D1038" s="82"/>
      <c r="E1038" s="82"/>
      <c r="F1038" s="82"/>
      <c r="G1038" s="83"/>
      <c r="I1038" s="5"/>
    </row>
    <row r="1039">
      <c r="C1039" s="82"/>
      <c r="D1039" s="82"/>
      <c r="E1039" s="82"/>
      <c r="F1039" s="82"/>
      <c r="G1039" s="83"/>
      <c r="I1039" s="5"/>
    </row>
    <row r="1040">
      <c r="C1040" s="82"/>
      <c r="D1040" s="82"/>
      <c r="E1040" s="82"/>
      <c r="F1040" s="82"/>
      <c r="G1040" s="83"/>
      <c r="I1040" s="5"/>
    </row>
    <row r="1041">
      <c r="C1041" s="82"/>
      <c r="D1041" s="82"/>
      <c r="E1041" s="82"/>
      <c r="F1041" s="82"/>
      <c r="G1041" s="83"/>
      <c r="I1041" s="5"/>
    </row>
    <row r="1042">
      <c r="C1042" s="82"/>
      <c r="D1042" s="82"/>
      <c r="E1042" s="82"/>
      <c r="F1042" s="82"/>
      <c r="G1042" s="83"/>
      <c r="I1042" s="5"/>
    </row>
    <row r="1043">
      <c r="C1043" s="82"/>
      <c r="D1043" s="82"/>
      <c r="E1043" s="82"/>
      <c r="F1043" s="82"/>
      <c r="G1043" s="83"/>
      <c r="I1043" s="5"/>
    </row>
    <row r="1044">
      <c r="C1044" s="82"/>
      <c r="D1044" s="82"/>
      <c r="E1044" s="82"/>
      <c r="F1044" s="82"/>
      <c r="G1044" s="83"/>
      <c r="I1044" s="5"/>
    </row>
    <row r="1045">
      <c r="C1045" s="82"/>
      <c r="D1045" s="82"/>
      <c r="E1045" s="82"/>
      <c r="F1045" s="82"/>
      <c r="G1045" s="83"/>
      <c r="I1045" s="5"/>
    </row>
    <row r="1046">
      <c r="C1046" s="82"/>
      <c r="D1046" s="82"/>
      <c r="E1046" s="82"/>
      <c r="F1046" s="82"/>
      <c r="G1046" s="83"/>
      <c r="I1046" s="5"/>
    </row>
    <row r="1047">
      <c r="C1047" s="82"/>
      <c r="D1047" s="82"/>
      <c r="E1047" s="82"/>
      <c r="F1047" s="82"/>
      <c r="G1047" s="83"/>
      <c r="I1047" s="5"/>
    </row>
    <row r="1048">
      <c r="C1048" s="82"/>
      <c r="D1048" s="82"/>
      <c r="E1048" s="82"/>
      <c r="F1048" s="82"/>
      <c r="G1048" s="83"/>
      <c r="I1048" s="5"/>
    </row>
    <row r="1049">
      <c r="C1049" s="82"/>
      <c r="D1049" s="82"/>
      <c r="E1049" s="82"/>
      <c r="F1049" s="82"/>
      <c r="G1049" s="83"/>
      <c r="I1049" s="5"/>
    </row>
    <row r="1050">
      <c r="C1050" s="82"/>
      <c r="D1050" s="82"/>
      <c r="E1050" s="82"/>
      <c r="F1050" s="82"/>
      <c r="G1050" s="83"/>
      <c r="I1050" s="5"/>
    </row>
    <row r="1051">
      <c r="C1051" s="82"/>
      <c r="D1051" s="82"/>
      <c r="E1051" s="82"/>
      <c r="F1051" s="82"/>
      <c r="G1051" s="83"/>
      <c r="I1051" s="5"/>
    </row>
    <row r="1052">
      <c r="C1052" s="82"/>
      <c r="D1052" s="82"/>
      <c r="E1052" s="82"/>
      <c r="F1052" s="82"/>
      <c r="G1052" s="83"/>
      <c r="I1052" s="5"/>
    </row>
    <row r="1053">
      <c r="C1053" s="82"/>
      <c r="D1053" s="82"/>
      <c r="E1053" s="82"/>
      <c r="F1053" s="82"/>
      <c r="G1053" s="83"/>
      <c r="I1053" s="5"/>
    </row>
    <row r="1054">
      <c r="C1054" s="82"/>
      <c r="D1054" s="82"/>
      <c r="E1054" s="82"/>
      <c r="F1054" s="82"/>
      <c r="G1054" s="83"/>
      <c r="I1054" s="5"/>
    </row>
    <row r="1055">
      <c r="C1055" s="82"/>
      <c r="D1055" s="82"/>
      <c r="E1055" s="82"/>
      <c r="F1055" s="82"/>
      <c r="G1055" s="83"/>
      <c r="I1055" s="5"/>
    </row>
    <row r="1056">
      <c r="C1056" s="82"/>
      <c r="D1056" s="82"/>
      <c r="E1056" s="82"/>
      <c r="F1056" s="82"/>
      <c r="G1056" s="83"/>
      <c r="I1056" s="5"/>
    </row>
    <row r="1057">
      <c r="C1057" s="82"/>
      <c r="D1057" s="82"/>
      <c r="E1057" s="82"/>
      <c r="F1057" s="82"/>
      <c r="G1057" s="83"/>
      <c r="I1057" s="5"/>
    </row>
    <row r="1058">
      <c r="C1058" s="82"/>
      <c r="D1058" s="82"/>
      <c r="E1058" s="82"/>
      <c r="F1058" s="82"/>
      <c r="G1058" s="83"/>
      <c r="I1058" s="5"/>
    </row>
    <row r="1059">
      <c r="C1059" s="82"/>
      <c r="D1059" s="82"/>
      <c r="E1059" s="82"/>
      <c r="F1059" s="82"/>
      <c r="G1059" s="83"/>
      <c r="I1059" s="5"/>
    </row>
    <row r="1060">
      <c r="C1060" s="82"/>
      <c r="D1060" s="82"/>
      <c r="E1060" s="82"/>
      <c r="F1060" s="82"/>
      <c r="G1060" s="83"/>
      <c r="I1060" s="5"/>
    </row>
    <row r="1061">
      <c r="C1061" s="82"/>
      <c r="D1061" s="82"/>
      <c r="E1061" s="82"/>
      <c r="F1061" s="82"/>
      <c r="G1061" s="83"/>
      <c r="I1061" s="5"/>
    </row>
    <row r="1062">
      <c r="C1062" s="82"/>
      <c r="D1062" s="82"/>
      <c r="E1062" s="82"/>
      <c r="F1062" s="82"/>
      <c r="G1062" s="83"/>
      <c r="I1062" s="5"/>
    </row>
    <row r="1063">
      <c r="C1063" s="82"/>
      <c r="D1063" s="82"/>
      <c r="E1063" s="82"/>
      <c r="F1063" s="82"/>
      <c r="G1063" s="83"/>
      <c r="I1063" s="5"/>
    </row>
    <row r="1064">
      <c r="C1064" s="82"/>
      <c r="D1064" s="82"/>
      <c r="E1064" s="82"/>
      <c r="F1064" s="82"/>
      <c r="G1064" s="83"/>
      <c r="I1064" s="5"/>
    </row>
    <row r="1065">
      <c r="C1065" s="82"/>
      <c r="D1065" s="82"/>
      <c r="E1065" s="82"/>
      <c r="F1065" s="82"/>
      <c r="G1065" s="83"/>
      <c r="I1065" s="5"/>
    </row>
    <row r="1066">
      <c r="C1066" s="82"/>
      <c r="D1066" s="82"/>
      <c r="E1066" s="82"/>
      <c r="F1066" s="82"/>
      <c r="G1066" s="83"/>
      <c r="I1066" s="5"/>
    </row>
    <row r="1067">
      <c r="C1067" s="82"/>
      <c r="D1067" s="82"/>
      <c r="E1067" s="82"/>
      <c r="F1067" s="82"/>
      <c r="G1067" s="83"/>
      <c r="I1067" s="5"/>
    </row>
    <row r="1068">
      <c r="C1068" s="82"/>
      <c r="D1068" s="82"/>
      <c r="E1068" s="82"/>
      <c r="F1068" s="82"/>
      <c r="G1068" s="83"/>
      <c r="I1068" s="5"/>
    </row>
    <row r="1069">
      <c r="C1069" s="82"/>
      <c r="D1069" s="82"/>
      <c r="E1069" s="82"/>
      <c r="F1069" s="82"/>
      <c r="G1069" s="83"/>
      <c r="I1069" s="5"/>
    </row>
    <row r="1070">
      <c r="C1070" s="82"/>
      <c r="D1070" s="82"/>
      <c r="E1070" s="82"/>
      <c r="F1070" s="82"/>
      <c r="G1070" s="83"/>
      <c r="I1070" s="5"/>
    </row>
    <row r="1071">
      <c r="C1071" s="82"/>
      <c r="D1071" s="82"/>
      <c r="E1071" s="82"/>
      <c r="F1071" s="82"/>
      <c r="G1071" s="83"/>
      <c r="I1071" s="5"/>
    </row>
    <row r="1072">
      <c r="C1072" s="82"/>
      <c r="D1072" s="82"/>
      <c r="E1072" s="82"/>
      <c r="F1072" s="82"/>
      <c r="G1072" s="83"/>
      <c r="I1072" s="5"/>
    </row>
    <row r="1073">
      <c r="C1073" s="82"/>
      <c r="D1073" s="82"/>
      <c r="E1073" s="82"/>
      <c r="F1073" s="82"/>
      <c r="G1073" s="83"/>
      <c r="I1073" s="5"/>
    </row>
    <row r="1074">
      <c r="C1074" s="82"/>
      <c r="D1074" s="82"/>
      <c r="E1074" s="82"/>
      <c r="F1074" s="82"/>
      <c r="G1074" s="83"/>
      <c r="I1074" s="5"/>
    </row>
    <row r="1075">
      <c r="C1075" s="82"/>
      <c r="D1075" s="82"/>
      <c r="E1075" s="82"/>
      <c r="F1075" s="82"/>
      <c r="G1075" s="83"/>
      <c r="I1075" s="5"/>
    </row>
    <row r="1076">
      <c r="C1076" s="82"/>
      <c r="D1076" s="82"/>
      <c r="E1076" s="82"/>
      <c r="F1076" s="82"/>
      <c r="G1076" s="83"/>
      <c r="I1076" s="5"/>
    </row>
    <row r="1077">
      <c r="C1077" s="82"/>
      <c r="D1077" s="82"/>
      <c r="E1077" s="82"/>
      <c r="F1077" s="82"/>
      <c r="G1077" s="83"/>
      <c r="I1077" s="5"/>
    </row>
    <row r="1078">
      <c r="C1078" s="82"/>
      <c r="D1078" s="82"/>
      <c r="E1078" s="82"/>
      <c r="F1078" s="82"/>
      <c r="G1078" s="83"/>
      <c r="I1078" s="5"/>
    </row>
    <row r="1079">
      <c r="C1079" s="82"/>
      <c r="D1079" s="82"/>
      <c r="E1079" s="82"/>
      <c r="F1079" s="82"/>
      <c r="G1079" s="83"/>
      <c r="I1079" s="5"/>
    </row>
    <row r="1080">
      <c r="C1080" s="82"/>
      <c r="D1080" s="82"/>
      <c r="E1080" s="82"/>
      <c r="F1080" s="82"/>
      <c r="G1080" s="83"/>
      <c r="I1080" s="5"/>
    </row>
    <row r="1081">
      <c r="C1081" s="82"/>
      <c r="D1081" s="82"/>
      <c r="E1081" s="82"/>
      <c r="F1081" s="82"/>
      <c r="G1081" s="83"/>
      <c r="I1081" s="5"/>
    </row>
    <row r="1082">
      <c r="C1082" s="82"/>
      <c r="D1082" s="82"/>
      <c r="E1082" s="82"/>
      <c r="F1082" s="82"/>
      <c r="G1082" s="83"/>
      <c r="I1082" s="5"/>
    </row>
    <row r="1083">
      <c r="C1083" s="82"/>
      <c r="D1083" s="82"/>
      <c r="E1083" s="82"/>
      <c r="F1083" s="82"/>
      <c r="G1083" s="83"/>
      <c r="I1083" s="5"/>
    </row>
    <row r="1084">
      <c r="C1084" s="82"/>
      <c r="D1084" s="82"/>
      <c r="E1084" s="82"/>
      <c r="F1084" s="82"/>
      <c r="G1084" s="83"/>
      <c r="I1084" s="5"/>
    </row>
    <row r="1085">
      <c r="C1085" s="82"/>
      <c r="D1085" s="82"/>
      <c r="E1085" s="82"/>
      <c r="F1085" s="82"/>
      <c r="G1085" s="83"/>
      <c r="I1085" s="5"/>
    </row>
    <row r="1086">
      <c r="C1086" s="82"/>
      <c r="D1086" s="82"/>
      <c r="E1086" s="82"/>
      <c r="F1086" s="82"/>
      <c r="G1086" s="83"/>
      <c r="I1086" s="5"/>
    </row>
    <row r="1087">
      <c r="C1087" s="82"/>
      <c r="D1087" s="82"/>
      <c r="E1087" s="82"/>
      <c r="F1087" s="82"/>
      <c r="G1087" s="83"/>
      <c r="I1087" s="5"/>
    </row>
    <row r="1088">
      <c r="C1088" s="82"/>
      <c r="D1088" s="82"/>
      <c r="E1088" s="82"/>
      <c r="F1088" s="82"/>
      <c r="G1088" s="83"/>
      <c r="I1088" s="5"/>
    </row>
    <row r="1089">
      <c r="C1089" s="82"/>
      <c r="D1089" s="82"/>
      <c r="E1089" s="82"/>
      <c r="F1089" s="82"/>
      <c r="G1089" s="83"/>
      <c r="I1089" s="5"/>
    </row>
    <row r="1090">
      <c r="C1090" s="82"/>
      <c r="D1090" s="82"/>
      <c r="E1090" s="82"/>
      <c r="F1090" s="82"/>
      <c r="G1090" s="83"/>
      <c r="I1090" s="5"/>
    </row>
    <row r="1091">
      <c r="C1091" s="82"/>
      <c r="D1091" s="82"/>
      <c r="E1091" s="82"/>
      <c r="F1091" s="82"/>
      <c r="G1091" s="83"/>
      <c r="I1091" s="5"/>
    </row>
    <row r="1092">
      <c r="C1092" s="82"/>
      <c r="D1092" s="82"/>
      <c r="E1092" s="82"/>
      <c r="F1092" s="82"/>
      <c r="G1092" s="83"/>
      <c r="I1092" s="5"/>
    </row>
    <row r="1093">
      <c r="C1093" s="82"/>
      <c r="D1093" s="82"/>
      <c r="E1093" s="82"/>
      <c r="F1093" s="82"/>
      <c r="G1093" s="83"/>
      <c r="I1093" s="5"/>
    </row>
    <row r="1094">
      <c r="C1094" s="82"/>
      <c r="D1094" s="82"/>
      <c r="E1094" s="82"/>
      <c r="F1094" s="82"/>
      <c r="G1094" s="83"/>
      <c r="I1094" s="5"/>
    </row>
    <row r="1095">
      <c r="C1095" s="82"/>
      <c r="D1095" s="82"/>
      <c r="E1095" s="82"/>
      <c r="F1095" s="82"/>
      <c r="G1095" s="83"/>
      <c r="I1095" s="5"/>
    </row>
    <row r="1096">
      <c r="C1096" s="82"/>
      <c r="D1096" s="82"/>
      <c r="E1096" s="82"/>
      <c r="F1096" s="82"/>
      <c r="G1096" s="83"/>
      <c r="I1096" s="5"/>
    </row>
    <row r="1097">
      <c r="C1097" s="82"/>
      <c r="D1097" s="82"/>
      <c r="E1097" s="82"/>
      <c r="F1097" s="82"/>
      <c r="G1097" s="83"/>
      <c r="I1097" s="5"/>
    </row>
    <row r="1098">
      <c r="C1098" s="82"/>
      <c r="D1098" s="82"/>
      <c r="E1098" s="82"/>
      <c r="F1098" s="82"/>
      <c r="G1098" s="83"/>
      <c r="I1098" s="5"/>
    </row>
    <row r="1099">
      <c r="C1099" s="82"/>
      <c r="D1099" s="82"/>
      <c r="E1099" s="82"/>
      <c r="F1099" s="82"/>
      <c r="G1099" s="83"/>
      <c r="I1099" s="5"/>
    </row>
    <row r="1100">
      <c r="C1100" s="82"/>
      <c r="D1100" s="82"/>
      <c r="E1100" s="82"/>
      <c r="F1100" s="82"/>
      <c r="G1100" s="83"/>
      <c r="I1100" s="5"/>
    </row>
    <row r="1101">
      <c r="C1101" s="82"/>
      <c r="D1101" s="82"/>
      <c r="E1101" s="82"/>
      <c r="F1101" s="82"/>
      <c r="G1101" s="83"/>
      <c r="I1101" s="5"/>
    </row>
    <row r="1102">
      <c r="C1102" s="82"/>
      <c r="D1102" s="82"/>
      <c r="E1102" s="82"/>
      <c r="F1102" s="82"/>
      <c r="G1102" s="83"/>
      <c r="I1102" s="5"/>
    </row>
    <row r="1103">
      <c r="C1103" s="82"/>
      <c r="D1103" s="82"/>
      <c r="E1103" s="82"/>
      <c r="F1103" s="82"/>
      <c r="G1103" s="83"/>
      <c r="I1103" s="5"/>
    </row>
    <row r="1104">
      <c r="C1104" s="82"/>
      <c r="D1104" s="82"/>
      <c r="E1104" s="82"/>
      <c r="F1104" s="82"/>
      <c r="G1104" s="83"/>
      <c r="I1104" s="5"/>
    </row>
    <row r="1105">
      <c r="C1105" s="82"/>
      <c r="D1105" s="82"/>
      <c r="E1105" s="82"/>
      <c r="F1105" s="82"/>
      <c r="G1105" s="83"/>
      <c r="I1105" s="5"/>
    </row>
    <row r="1106">
      <c r="C1106" s="82"/>
      <c r="D1106" s="82"/>
      <c r="E1106" s="82"/>
      <c r="F1106" s="82"/>
      <c r="G1106" s="83"/>
      <c r="I1106" s="5"/>
    </row>
    <row r="1107">
      <c r="C1107" s="82"/>
      <c r="D1107" s="82"/>
      <c r="E1107" s="82"/>
      <c r="F1107" s="82"/>
      <c r="G1107" s="83"/>
      <c r="I1107" s="5"/>
    </row>
    <row r="1108">
      <c r="C1108" s="82"/>
      <c r="D1108" s="82"/>
      <c r="E1108" s="82"/>
      <c r="F1108" s="82"/>
      <c r="G1108" s="83"/>
      <c r="I1108" s="5"/>
    </row>
    <row r="1109">
      <c r="C1109" s="82"/>
      <c r="D1109" s="82"/>
      <c r="E1109" s="82"/>
      <c r="F1109" s="82"/>
      <c r="G1109" s="83"/>
      <c r="I1109" s="5"/>
    </row>
    <row r="1110">
      <c r="C1110" s="82"/>
      <c r="D1110" s="82"/>
      <c r="E1110" s="82"/>
      <c r="F1110" s="82"/>
      <c r="G1110" s="83"/>
      <c r="I1110" s="5"/>
    </row>
    <row r="1111">
      <c r="C1111" s="82"/>
      <c r="D1111" s="82"/>
      <c r="E1111" s="82"/>
      <c r="F1111" s="82"/>
      <c r="G1111" s="83"/>
      <c r="I1111" s="5"/>
    </row>
    <row r="1112">
      <c r="C1112" s="82"/>
      <c r="D1112" s="82"/>
      <c r="E1112" s="82"/>
      <c r="F1112" s="82"/>
      <c r="G1112" s="83"/>
      <c r="I1112" s="5"/>
    </row>
    <row r="1113">
      <c r="C1113" s="82"/>
      <c r="D1113" s="82"/>
      <c r="E1113" s="82"/>
      <c r="F1113" s="82"/>
      <c r="G1113" s="83"/>
      <c r="I1113" s="5"/>
    </row>
    <row r="1114">
      <c r="C1114" s="82"/>
      <c r="D1114" s="82"/>
      <c r="E1114" s="82"/>
      <c r="F1114" s="82"/>
      <c r="G1114" s="83"/>
      <c r="I1114" s="5"/>
    </row>
    <row r="1115">
      <c r="C1115" s="82"/>
      <c r="D1115" s="82"/>
      <c r="E1115" s="82"/>
      <c r="F1115" s="82"/>
      <c r="G1115" s="83"/>
      <c r="I1115" s="5"/>
    </row>
    <row r="1116">
      <c r="C1116" s="82"/>
      <c r="D1116" s="82"/>
      <c r="E1116" s="82"/>
      <c r="F1116" s="82"/>
      <c r="G1116" s="83"/>
      <c r="I1116" s="5"/>
    </row>
    <row r="1117">
      <c r="C1117" s="82"/>
      <c r="D1117" s="82"/>
      <c r="E1117" s="82"/>
      <c r="F1117" s="82"/>
      <c r="G1117" s="83"/>
      <c r="I1117" s="5"/>
    </row>
    <row r="1118">
      <c r="C1118" s="82"/>
      <c r="D1118" s="82"/>
      <c r="E1118" s="82"/>
      <c r="F1118" s="82"/>
      <c r="G1118" s="83"/>
      <c r="I1118" s="5"/>
    </row>
    <row r="1119">
      <c r="C1119" s="82"/>
      <c r="D1119" s="82"/>
      <c r="E1119" s="82"/>
      <c r="F1119" s="82"/>
      <c r="G1119" s="83"/>
      <c r="I1119" s="5"/>
    </row>
    <row r="1120">
      <c r="C1120" s="82"/>
      <c r="D1120" s="82"/>
      <c r="E1120" s="82"/>
      <c r="F1120" s="82"/>
      <c r="G1120" s="83"/>
      <c r="I1120" s="5"/>
    </row>
    <row r="1121">
      <c r="C1121" s="82"/>
      <c r="D1121" s="82"/>
      <c r="E1121" s="82"/>
      <c r="F1121" s="82"/>
      <c r="G1121" s="83"/>
      <c r="I1121" s="5"/>
    </row>
    <row r="1122">
      <c r="C1122" s="82"/>
      <c r="D1122" s="82"/>
      <c r="E1122" s="82"/>
      <c r="F1122" s="82"/>
      <c r="G1122" s="83"/>
      <c r="I1122" s="5"/>
    </row>
    <row r="1123">
      <c r="C1123" s="82"/>
      <c r="D1123" s="82"/>
      <c r="E1123" s="82"/>
      <c r="F1123" s="82"/>
      <c r="G1123" s="83"/>
      <c r="I1123" s="5"/>
    </row>
    <row r="1124">
      <c r="C1124" s="82"/>
      <c r="D1124" s="82"/>
      <c r="E1124" s="82"/>
      <c r="F1124" s="82"/>
      <c r="G1124" s="83"/>
      <c r="I1124" s="5"/>
    </row>
    <row r="1125">
      <c r="C1125" s="82"/>
      <c r="D1125" s="82"/>
      <c r="E1125" s="82"/>
      <c r="F1125" s="82"/>
      <c r="G1125" s="83"/>
      <c r="I1125" s="5"/>
    </row>
    <row r="1126">
      <c r="C1126" s="82"/>
      <c r="D1126" s="82"/>
      <c r="E1126" s="82"/>
      <c r="F1126" s="82"/>
      <c r="G1126" s="83"/>
      <c r="I1126" s="5"/>
    </row>
    <row r="1127">
      <c r="C1127" s="82"/>
      <c r="D1127" s="82"/>
      <c r="E1127" s="82"/>
      <c r="F1127" s="82"/>
      <c r="G1127" s="83"/>
      <c r="I1127" s="5"/>
    </row>
    <row r="1128">
      <c r="C1128" s="82"/>
      <c r="D1128" s="82"/>
      <c r="E1128" s="82"/>
      <c r="F1128" s="82"/>
      <c r="G1128" s="83"/>
      <c r="I1128" s="5"/>
    </row>
    <row r="1129">
      <c r="C1129" s="82"/>
      <c r="D1129" s="82"/>
      <c r="E1129" s="82"/>
      <c r="F1129" s="82"/>
      <c r="G1129" s="83"/>
      <c r="I1129" s="5"/>
    </row>
    <row r="1130">
      <c r="C1130" s="82"/>
      <c r="D1130" s="82"/>
      <c r="E1130" s="82"/>
      <c r="F1130" s="82"/>
      <c r="G1130" s="83"/>
      <c r="I1130" s="5"/>
    </row>
    <row r="1131">
      <c r="C1131" s="82"/>
      <c r="D1131" s="82"/>
      <c r="E1131" s="82"/>
      <c r="F1131" s="82"/>
      <c r="G1131" s="83"/>
      <c r="I1131" s="5"/>
    </row>
    <row r="1132">
      <c r="C1132" s="82"/>
      <c r="D1132" s="82"/>
      <c r="E1132" s="82"/>
      <c r="F1132" s="82"/>
      <c r="G1132" s="83"/>
      <c r="I1132" s="5"/>
    </row>
    <row r="1133">
      <c r="C1133" s="82"/>
      <c r="D1133" s="82"/>
      <c r="E1133" s="82"/>
      <c r="F1133" s="82"/>
      <c r="G1133" s="83"/>
      <c r="I1133" s="5"/>
    </row>
    <row r="1134">
      <c r="C1134" s="82"/>
      <c r="D1134" s="82"/>
      <c r="E1134" s="82"/>
      <c r="F1134" s="82"/>
      <c r="G1134" s="83"/>
      <c r="I1134" s="5"/>
    </row>
    <row r="1135">
      <c r="C1135" s="82"/>
      <c r="D1135" s="82"/>
      <c r="E1135" s="82"/>
      <c r="F1135" s="82"/>
      <c r="G1135" s="83"/>
      <c r="I1135" s="5"/>
    </row>
    <row r="1136">
      <c r="C1136" s="82"/>
      <c r="D1136" s="82"/>
      <c r="E1136" s="82"/>
      <c r="F1136" s="82"/>
      <c r="G1136" s="83"/>
      <c r="I1136" s="5"/>
    </row>
    <row r="1137">
      <c r="C1137" s="82"/>
      <c r="D1137" s="82"/>
      <c r="E1137" s="82"/>
      <c r="F1137" s="82"/>
      <c r="G1137" s="83"/>
      <c r="I1137" s="5"/>
    </row>
    <row r="1138">
      <c r="C1138" s="82"/>
      <c r="D1138" s="82"/>
      <c r="E1138" s="82"/>
      <c r="F1138" s="82"/>
      <c r="G1138" s="83"/>
      <c r="I1138" s="5"/>
    </row>
    <row r="1139">
      <c r="C1139" s="82"/>
      <c r="D1139" s="82"/>
      <c r="E1139" s="82"/>
      <c r="F1139" s="82"/>
      <c r="G1139" s="83"/>
      <c r="I1139" s="5"/>
    </row>
    <row r="1140">
      <c r="C1140" s="82"/>
      <c r="D1140" s="82"/>
      <c r="E1140" s="82"/>
      <c r="F1140" s="82"/>
      <c r="G1140" s="83"/>
      <c r="I1140" s="5"/>
    </row>
    <row r="1141">
      <c r="C1141" s="82"/>
      <c r="D1141" s="82"/>
      <c r="E1141" s="82"/>
      <c r="F1141" s="82"/>
      <c r="G1141" s="83"/>
      <c r="I1141" s="5"/>
    </row>
    <row r="1142">
      <c r="C1142" s="82"/>
      <c r="D1142" s="82"/>
      <c r="E1142" s="82"/>
      <c r="F1142" s="82"/>
      <c r="G1142" s="83"/>
      <c r="I1142" s="5"/>
    </row>
    <row r="1143">
      <c r="C1143" s="82"/>
      <c r="D1143" s="82"/>
      <c r="E1143" s="82"/>
      <c r="F1143" s="82"/>
      <c r="G1143" s="83"/>
      <c r="I1143" s="5"/>
    </row>
    <row r="1144">
      <c r="C1144" s="82"/>
      <c r="D1144" s="82"/>
      <c r="E1144" s="82"/>
      <c r="F1144" s="82"/>
      <c r="G1144" s="83"/>
      <c r="I1144" s="5"/>
    </row>
    <row r="1145">
      <c r="C1145" s="82"/>
      <c r="D1145" s="82"/>
      <c r="E1145" s="82"/>
      <c r="F1145" s="82"/>
      <c r="G1145" s="83"/>
      <c r="I1145" s="5"/>
    </row>
    <row r="1146">
      <c r="C1146" s="82"/>
      <c r="D1146" s="82"/>
      <c r="E1146" s="82"/>
      <c r="F1146" s="82"/>
      <c r="G1146" s="83"/>
      <c r="I1146" s="5"/>
    </row>
    <row r="1147">
      <c r="C1147" s="82"/>
      <c r="D1147" s="82"/>
      <c r="E1147" s="82"/>
      <c r="F1147" s="82"/>
      <c r="G1147" s="83"/>
      <c r="I1147" s="5"/>
    </row>
    <row r="1148">
      <c r="C1148" s="82"/>
      <c r="D1148" s="82"/>
      <c r="E1148" s="82"/>
      <c r="F1148" s="82"/>
      <c r="G1148" s="83"/>
      <c r="I1148" s="5"/>
    </row>
    <row r="1149">
      <c r="C1149" s="82"/>
      <c r="D1149" s="82"/>
      <c r="E1149" s="82"/>
      <c r="F1149" s="82"/>
      <c r="G1149" s="83"/>
      <c r="I1149" s="5"/>
    </row>
    <row r="1150">
      <c r="C1150" s="82"/>
      <c r="D1150" s="82"/>
      <c r="E1150" s="82"/>
      <c r="F1150" s="82"/>
      <c r="G1150" s="83"/>
      <c r="I1150" s="5"/>
    </row>
    <row r="1151">
      <c r="C1151" s="82"/>
      <c r="D1151" s="82"/>
      <c r="E1151" s="82"/>
      <c r="F1151" s="82"/>
      <c r="G1151" s="83"/>
      <c r="I1151" s="5"/>
    </row>
    <row r="1152">
      <c r="C1152" s="82"/>
      <c r="D1152" s="82"/>
      <c r="E1152" s="82"/>
      <c r="F1152" s="82"/>
      <c r="G1152" s="83"/>
      <c r="I1152" s="5"/>
    </row>
    <row r="1153">
      <c r="C1153" s="82"/>
      <c r="D1153" s="82"/>
      <c r="E1153" s="82"/>
      <c r="F1153" s="82"/>
      <c r="G1153" s="83"/>
      <c r="I1153" s="5"/>
    </row>
    <row r="1154">
      <c r="C1154" s="82"/>
      <c r="D1154" s="82"/>
      <c r="E1154" s="82"/>
      <c r="F1154" s="82"/>
      <c r="G1154" s="83"/>
      <c r="I1154" s="5"/>
    </row>
    <row r="1155">
      <c r="C1155" s="82"/>
      <c r="D1155" s="82"/>
      <c r="E1155" s="82"/>
      <c r="F1155" s="82"/>
      <c r="G1155" s="83"/>
      <c r="I1155" s="5"/>
    </row>
    <row r="1156">
      <c r="C1156" s="82"/>
      <c r="D1156" s="82"/>
      <c r="E1156" s="82"/>
      <c r="F1156" s="82"/>
      <c r="G1156" s="83"/>
      <c r="I1156" s="5"/>
    </row>
    <row r="1157">
      <c r="C1157" s="82"/>
      <c r="D1157" s="82"/>
      <c r="E1157" s="82"/>
      <c r="F1157" s="82"/>
      <c r="G1157" s="83"/>
      <c r="I1157" s="5"/>
    </row>
    <row r="1158">
      <c r="C1158" s="82"/>
      <c r="D1158" s="82"/>
      <c r="E1158" s="82"/>
      <c r="F1158" s="82"/>
      <c r="G1158" s="83"/>
      <c r="I1158" s="5"/>
    </row>
    <row r="1159">
      <c r="C1159" s="82"/>
      <c r="D1159" s="82"/>
      <c r="E1159" s="82"/>
      <c r="F1159" s="82"/>
      <c r="G1159" s="83"/>
      <c r="I1159" s="5"/>
    </row>
    <row r="1160">
      <c r="C1160" s="82"/>
      <c r="D1160" s="82"/>
      <c r="E1160" s="82"/>
      <c r="F1160" s="82"/>
      <c r="G1160" s="83"/>
      <c r="I1160" s="5"/>
    </row>
    <row r="1161">
      <c r="C1161" s="82"/>
      <c r="D1161" s="82"/>
      <c r="E1161" s="82"/>
      <c r="F1161" s="82"/>
      <c r="G1161" s="83"/>
      <c r="I1161" s="5"/>
    </row>
    <row r="1162">
      <c r="C1162" s="82"/>
      <c r="D1162" s="82"/>
      <c r="E1162" s="82"/>
      <c r="F1162" s="82"/>
      <c r="G1162" s="83"/>
      <c r="I1162" s="5"/>
    </row>
    <row r="1163">
      <c r="C1163" s="82"/>
      <c r="D1163" s="82"/>
      <c r="E1163" s="82"/>
      <c r="F1163" s="82"/>
      <c r="G1163" s="83"/>
      <c r="I1163" s="5"/>
    </row>
    <row r="1164">
      <c r="C1164" s="82"/>
      <c r="D1164" s="82"/>
      <c r="E1164" s="82"/>
      <c r="F1164" s="82"/>
      <c r="G1164" s="83"/>
      <c r="I1164" s="5"/>
    </row>
    <row r="1165">
      <c r="C1165" s="82"/>
      <c r="D1165" s="82"/>
      <c r="E1165" s="82"/>
      <c r="F1165" s="82"/>
      <c r="G1165" s="83"/>
      <c r="I1165" s="5"/>
    </row>
    <row r="1166">
      <c r="C1166" s="82"/>
      <c r="D1166" s="82"/>
      <c r="E1166" s="82"/>
      <c r="F1166" s="82"/>
      <c r="G1166" s="83"/>
      <c r="I1166" s="5"/>
    </row>
    <row r="1167">
      <c r="C1167" s="82"/>
      <c r="D1167" s="82"/>
      <c r="E1167" s="82"/>
      <c r="F1167" s="82"/>
      <c r="G1167" s="83"/>
      <c r="I1167" s="5"/>
    </row>
    <row r="1168">
      <c r="C1168" s="82"/>
      <c r="D1168" s="82"/>
      <c r="E1168" s="82"/>
      <c r="F1168" s="82"/>
      <c r="G1168" s="83"/>
      <c r="I1168" s="5"/>
    </row>
    <row r="1169">
      <c r="C1169" s="82"/>
      <c r="D1169" s="82"/>
      <c r="E1169" s="82"/>
      <c r="F1169" s="82"/>
      <c r="G1169" s="83"/>
      <c r="I1169" s="5"/>
    </row>
    <row r="1170">
      <c r="C1170" s="82"/>
      <c r="D1170" s="82"/>
      <c r="E1170" s="82"/>
      <c r="F1170" s="82"/>
      <c r="G1170" s="83"/>
      <c r="I1170" s="5"/>
    </row>
    <row r="1171">
      <c r="C1171" s="82"/>
      <c r="D1171" s="82"/>
      <c r="E1171" s="82"/>
      <c r="F1171" s="82"/>
      <c r="G1171" s="83"/>
      <c r="I1171" s="5"/>
    </row>
    <row r="1172">
      <c r="C1172" s="82"/>
      <c r="D1172" s="82"/>
      <c r="E1172" s="82"/>
      <c r="F1172" s="82"/>
      <c r="G1172" s="83"/>
      <c r="I1172" s="5"/>
    </row>
    <row r="1173">
      <c r="C1173" s="82"/>
      <c r="D1173" s="82"/>
      <c r="E1173" s="82"/>
      <c r="F1173" s="82"/>
      <c r="G1173" s="83"/>
      <c r="I1173" s="5"/>
    </row>
    <row r="1174">
      <c r="C1174" s="82"/>
      <c r="D1174" s="82"/>
      <c r="E1174" s="82"/>
      <c r="F1174" s="82"/>
      <c r="G1174" s="83"/>
      <c r="I1174" s="5"/>
    </row>
    <row r="1175">
      <c r="C1175" s="82"/>
      <c r="D1175" s="82"/>
      <c r="E1175" s="82"/>
      <c r="F1175" s="82"/>
      <c r="G1175" s="83"/>
      <c r="I1175" s="5"/>
    </row>
    <row r="1176">
      <c r="C1176" s="82"/>
      <c r="D1176" s="82"/>
      <c r="E1176" s="82"/>
      <c r="F1176" s="82"/>
      <c r="G1176" s="83"/>
      <c r="I1176" s="5"/>
    </row>
    <row r="1177">
      <c r="C1177" s="82"/>
      <c r="D1177" s="82"/>
      <c r="E1177" s="82"/>
      <c r="F1177" s="82"/>
      <c r="G1177" s="83"/>
      <c r="I1177" s="5"/>
    </row>
    <row r="1178">
      <c r="C1178" s="82"/>
      <c r="D1178" s="82"/>
      <c r="E1178" s="82"/>
      <c r="F1178" s="82"/>
      <c r="G1178" s="83"/>
      <c r="I1178" s="5"/>
    </row>
    <row r="1179">
      <c r="C1179" s="82"/>
      <c r="D1179" s="82"/>
      <c r="E1179" s="82"/>
      <c r="F1179" s="82"/>
      <c r="G1179" s="83"/>
      <c r="I1179" s="5"/>
    </row>
    <row r="1180">
      <c r="C1180" s="82"/>
      <c r="D1180" s="82"/>
      <c r="E1180" s="82"/>
      <c r="F1180" s="82"/>
      <c r="G1180" s="83"/>
      <c r="I1180" s="5"/>
    </row>
    <row r="1181">
      <c r="C1181" s="82"/>
      <c r="D1181" s="82"/>
      <c r="E1181" s="82"/>
      <c r="F1181" s="82"/>
      <c r="G1181" s="83"/>
      <c r="I1181" s="5"/>
    </row>
    <row r="1182">
      <c r="C1182" s="82"/>
      <c r="D1182" s="82"/>
      <c r="E1182" s="82"/>
      <c r="F1182" s="82"/>
      <c r="G1182" s="83"/>
      <c r="I1182" s="5"/>
    </row>
    <row r="1183">
      <c r="C1183" s="82"/>
      <c r="D1183" s="82"/>
      <c r="E1183" s="82"/>
      <c r="F1183" s="82"/>
      <c r="G1183" s="83"/>
      <c r="I1183" s="5"/>
    </row>
    <row r="1184">
      <c r="C1184" s="82"/>
      <c r="D1184" s="82"/>
      <c r="E1184" s="82"/>
      <c r="F1184" s="82"/>
      <c r="G1184" s="83"/>
      <c r="I1184" s="5"/>
    </row>
    <row r="1185">
      <c r="C1185" s="82"/>
      <c r="D1185" s="82"/>
      <c r="E1185" s="82"/>
      <c r="F1185" s="82"/>
      <c r="G1185" s="83"/>
      <c r="I1185" s="5"/>
    </row>
    <row r="1186">
      <c r="C1186" s="82"/>
      <c r="D1186" s="82"/>
      <c r="E1186" s="82"/>
      <c r="F1186" s="82"/>
      <c r="G1186" s="83"/>
      <c r="I1186" s="5"/>
    </row>
    <row r="1187">
      <c r="C1187" s="82"/>
      <c r="D1187" s="82"/>
      <c r="E1187" s="82"/>
      <c r="F1187" s="82"/>
      <c r="G1187" s="83"/>
      <c r="I1187" s="5"/>
    </row>
    <row r="1188">
      <c r="C1188" s="82"/>
      <c r="D1188" s="82"/>
      <c r="E1188" s="82"/>
      <c r="F1188" s="82"/>
      <c r="G1188" s="83"/>
      <c r="I1188" s="5"/>
    </row>
    <row r="1189">
      <c r="C1189" s="82"/>
      <c r="D1189" s="82"/>
      <c r="E1189" s="82"/>
      <c r="F1189" s="82"/>
      <c r="G1189" s="83"/>
      <c r="I1189" s="5"/>
    </row>
    <row r="1190">
      <c r="C1190" s="82"/>
      <c r="D1190" s="82"/>
      <c r="E1190" s="82"/>
      <c r="F1190" s="82"/>
      <c r="G1190" s="83"/>
      <c r="I1190" s="5"/>
    </row>
    <row r="1191">
      <c r="C1191" s="82"/>
      <c r="D1191" s="82"/>
      <c r="E1191" s="82"/>
      <c r="F1191" s="82"/>
      <c r="G1191" s="83"/>
      <c r="I1191" s="5"/>
    </row>
    <row r="1192">
      <c r="C1192" s="82"/>
      <c r="D1192" s="82"/>
      <c r="E1192" s="82"/>
      <c r="F1192" s="82"/>
      <c r="G1192" s="83"/>
      <c r="I1192" s="5"/>
    </row>
  </sheetData>
  <autoFilter ref="$A$4:$G$403"/>
  <mergeCells count="10">
    <mergeCell ref="A321:B321"/>
    <mergeCell ref="A331:B331"/>
    <mergeCell ref="A335:B335"/>
    <mergeCell ref="A279:B279"/>
    <mergeCell ref="A283:B283"/>
    <mergeCell ref="A286:B286"/>
    <mergeCell ref="A290:B290"/>
    <mergeCell ref="A293:B293"/>
    <mergeCell ref="A299:B299"/>
    <mergeCell ref="A310:B310"/>
  </mergeCells>
  <conditionalFormatting sqref="I1:I1192">
    <cfRule type="cellIs" dxfId="0" priority="1" operator="greaterThan">
      <formula>0</formula>
    </cfRule>
  </conditionalFormatting>
  <conditionalFormatting sqref="I1:I1192">
    <cfRule type="cellIs" dxfId="1" priority="2" operator="lessThan">
      <formula>0</formula>
    </cfRule>
  </conditionalFormatting>
  <conditionalFormatting sqref="I1:I1192">
    <cfRule type="cellIs" dxfId="2" priority="3" operator="greaterThan">
      <formula>30</formula>
    </cfRule>
  </conditionalFormatting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2025-11-04T18:07:42Z</dcterms:created>
  <dc:creator>Christopher McNamara</dc:creator>
</cp:coreProperties>
</file>