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unenburgma-my.sharepoint.com/personal/kbarrett_lunenburgma_gov/Documents/Desktop/SPECIAL REVENUE/"/>
    </mc:Choice>
  </mc:AlternateContent>
  <xr:revisionPtr revIDLastSave="8" documentId="14_{B31FABA2-F095-4286-83BE-F706A229A448}" xr6:coauthVersionLast="47" xr6:coauthVersionMax="47" xr10:uidLastSave="{E506BD3C-73E1-4D91-B2D2-3F1B3C085D03}"/>
  <bookViews>
    <workbookView xWindow="-108" yWindow="-108" windowWidth="23256" windowHeight="12456" activeTab="1" xr2:uid="{3024F8E6-FA3A-4156-B98F-79EC284767F9}"/>
  </bookViews>
  <sheets>
    <sheet name="Sheet1" sheetId="1" r:id="rId1"/>
    <sheet name="Sheet2" sheetId="2" r:id="rId2"/>
  </sheets>
  <definedNames>
    <definedName name="_xlnm.Print_Area" localSheetId="1">Sheet2!$A$1:$I$54</definedName>
    <definedName name="_xlnm.Print_Titles" localSheetId="1">Sheet2!$1:$7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1" i="2" l="1"/>
  <c r="I30" i="2"/>
  <c r="I29" i="2"/>
  <c r="I28" i="2"/>
  <c r="I27" i="2"/>
  <c r="I26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I10" i="2"/>
  <c r="I9" i="2"/>
  <c r="I39" i="2"/>
  <c r="I38" i="2"/>
  <c r="I37" i="2"/>
  <c r="I36" i="2"/>
  <c r="I35" i="2"/>
  <c r="I34" i="2"/>
  <c r="I33" i="2"/>
  <c r="I52" i="2"/>
  <c r="I51" i="2"/>
  <c r="I50" i="2"/>
  <c r="I49" i="2"/>
  <c r="I48" i="2"/>
  <c r="I47" i="2"/>
  <c r="I46" i="2"/>
  <c r="I45" i="2"/>
  <c r="G54" i="2"/>
  <c r="F54" i="2"/>
  <c r="E54" i="2"/>
  <c r="D54" i="2"/>
  <c r="D15" i="2"/>
  <c r="F13" i="2"/>
  <c r="D11" i="2"/>
  <c r="D41" i="2"/>
  <c r="I32" i="2"/>
  <c r="I44" i="2" l="1"/>
  <c r="I54" i="2" s="1"/>
  <c r="G41" i="2"/>
  <c r="H41" i="2"/>
  <c r="F41" i="2"/>
  <c r="E41" i="2"/>
  <c r="P8" i="1" l="1"/>
  <c r="O8" i="1"/>
  <c r="N8" i="1"/>
  <c r="M8" i="1"/>
  <c r="L8" i="1"/>
  <c r="K8" i="1"/>
  <c r="J4" i="1"/>
  <c r="Q4" i="1" s="1"/>
  <c r="Q6" i="1"/>
  <c r="Q5" i="1"/>
  <c r="Q8" i="1" s="1"/>
  <c r="Q3" i="1"/>
  <c r="L24" i="1"/>
  <c r="L26" i="1" s="1"/>
  <c r="S21" i="1"/>
  <c r="O20" i="1"/>
  <c r="L19" i="1"/>
  <c r="I41" i="2" l="1"/>
  <c r="J8" i="1"/>
</calcChain>
</file>

<file path=xl/sharedStrings.xml><?xml version="1.0" encoding="utf-8"?>
<sst xmlns="http://schemas.openxmlformats.org/spreadsheetml/2006/main" count="50" uniqueCount="48">
  <si>
    <t>Cemetery perp care interest</t>
  </si>
  <si>
    <t>Dora Haven Cowdrey Scholarship</t>
  </si>
  <si>
    <t>Arts Lottery</t>
  </si>
  <si>
    <t>Timothy Stanley Scholarship</t>
  </si>
  <si>
    <t>Beth Curtis Scholarship Trust</t>
  </si>
  <si>
    <t>Library Book/ All Purpose</t>
  </si>
  <si>
    <t>Pete Lincoln Scholarship</t>
  </si>
  <si>
    <t>Cemetery Sale of Lots</t>
  </si>
  <si>
    <t>School Prize Fund</t>
  </si>
  <si>
    <t xml:space="preserve">Ryan Busque Scholarship </t>
  </si>
  <si>
    <t>Philip Crouse Scholarship fund</t>
  </si>
  <si>
    <t>Athletic Booster Clun</t>
  </si>
  <si>
    <t>Wakefield Scholarship</t>
  </si>
  <si>
    <t>Sidewalks &amp; Grounds</t>
  </si>
  <si>
    <t>Chester Moosman Trust Fund</t>
  </si>
  <si>
    <t>Worth Poor Funds</t>
  </si>
  <si>
    <t>Playground Fund</t>
  </si>
  <si>
    <t>C Allen Headstone Trust</t>
  </si>
  <si>
    <t>Gazebo Restoration Trust</t>
  </si>
  <si>
    <t>Barbara Nelson Scholarship</t>
  </si>
  <si>
    <t>American Legion Post</t>
  </si>
  <si>
    <t>Sewer Reserve Capacity Fund</t>
  </si>
  <si>
    <t>Czelusniak Scholarship Fund</t>
  </si>
  <si>
    <t>Linde Sacksen Scholarship Fund</t>
  </si>
  <si>
    <t>Vincent Joseph Fund</t>
  </si>
  <si>
    <t>Regional Assessor Account</t>
  </si>
  <si>
    <t>Police Fire Special Details</t>
  </si>
  <si>
    <t>Custodian Special Detail</t>
  </si>
  <si>
    <t>Perpetual care bequest</t>
  </si>
  <si>
    <t>stabilization</t>
  </si>
  <si>
    <t>conservation trust</t>
  </si>
  <si>
    <t>playground fund</t>
  </si>
  <si>
    <t>Sewer stabilization</t>
  </si>
  <si>
    <t>vehicle equipment</t>
  </si>
  <si>
    <t>opeb</t>
  </si>
  <si>
    <t>sewer cap stab</t>
  </si>
  <si>
    <t>Health Ins  Stabil</t>
  </si>
  <si>
    <t>opiod</t>
  </si>
  <si>
    <t>TOWN OF LUNENBURG</t>
  </si>
  <si>
    <t>Beginning</t>
  </si>
  <si>
    <t>Balance</t>
  </si>
  <si>
    <t>Revenue</t>
  </si>
  <si>
    <t>Expenditure</t>
  </si>
  <si>
    <t>Remaining</t>
  </si>
  <si>
    <t>TRUST FUNDS</t>
  </si>
  <si>
    <t>Geof Lucier Scholarship</t>
  </si>
  <si>
    <t>Compensated Absense</t>
  </si>
  <si>
    <t>STABILIZATION FUNDS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</si>
</sst>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43" fontId="0" fillId="0" borderId="0" xfId="1" applyFont="1"/>
    <xf numFmtId="0" fontId="0" fillId="2" borderId="0" xfId="0" applyFill="1"/>
    <xf numFmtId="43" fontId="0" fillId="0" borderId="0" xfId="1" applyFont="1" applyFill="1"/>
    <xf numFmtId="0" fontId="2" fillId="0" borderId="0" xfId="0" applyFont="1" applyAlignment="1">
      <alignment horizontal="center"/>
    </xf>
    <xf numFmtId="43" fontId="0" fillId="0" borderId="0" xfId="0" applyNumberFormat="1"/>
    <xf numFmtId="43" fontId="3" fillId="0" borderId="0" xfId="1" applyFont="1" applyFill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43" fontId="3" fillId="0" borderId="0" xfId="1" applyFont="1"/>
    <xf numFmtId="14" fontId="3" fillId="0" borderId="0" xfId="1" applyNumberFormat="1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Alignment="1">
      <alignment horizontal="right"/>
    </xf>
    <xf numFmtId="43" fontId="0" fillId="0" borderId="0" xfId="1" applyFont="1" applyFill="1" applyAlignment="1">
      <alignment horizontal="right"/>
    </xf>
    <xf numFmtId="43" fontId="0" fillId="0" borderId="0" xfId="1" applyFont="1" applyAlignment="1">
      <alignment horizontal="right"/>
    </xf>
    <xf numFmtId="43" fontId="3" fillId="0" borderId="0" xfId="1" applyFont="1" applyFill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8FCFC-36AF-4481-89F1-70FCE05CB525}">
  <dimension ref="H1:S27"/>
  <sheetViews>
    <sheetView topLeftCell="B1" workbookViewId="0">
      <selection activeCell="F5" sqref="F5"/>
    </sheetView>
  </sheetViews>
  <sheetFormatPr defaultRowHeight="14.4" x14ac:dyDescent="0.3"/>
  <cols>
    <col min="8" max="8" width="15" style="1" bestFit="1" customWidth="1"/>
    <col min="10" max="10" width="14" bestFit="1" customWidth="1"/>
    <col min="11" max="11" width="9.33203125" bestFit="1" customWidth="1"/>
    <col min="12" max="12" width="14.109375" bestFit="1" customWidth="1"/>
    <col min="13" max="13" width="9.33203125" bestFit="1" customWidth="1"/>
    <col min="14" max="14" width="9.5546875" bestFit="1" customWidth="1"/>
    <col min="15" max="15" width="12.33203125" bestFit="1" customWidth="1"/>
    <col min="16" max="16" width="9.33203125" bestFit="1" customWidth="1"/>
    <col min="17" max="17" width="14.44140625" bestFit="1" customWidth="1"/>
  </cols>
  <sheetData>
    <row r="1" spans="9:17" x14ac:dyDescent="0.3">
      <c r="L1" s="1"/>
    </row>
    <row r="2" spans="9:17" x14ac:dyDescent="0.3">
      <c r="L2" s="1"/>
    </row>
    <row r="3" spans="9:17" x14ac:dyDescent="0.3">
      <c r="J3" s="1">
        <v>11026.88</v>
      </c>
      <c r="K3" s="1"/>
      <c r="L3" s="1">
        <v>104655.12</v>
      </c>
      <c r="M3" s="1"/>
      <c r="N3" s="1">
        <v>1107.3599999999999</v>
      </c>
      <c r="O3" s="1">
        <v>-105762.48</v>
      </c>
      <c r="P3" s="1"/>
      <c r="Q3" s="1">
        <f>SUM(J3:P3)</f>
        <v>11026.880000000005</v>
      </c>
    </row>
    <row r="4" spans="9:17" x14ac:dyDescent="0.3">
      <c r="J4" s="1">
        <f>2598621.38-343687.4</f>
        <v>2254933.98</v>
      </c>
      <c r="K4" s="1"/>
      <c r="L4" s="1">
        <v>343687.4</v>
      </c>
      <c r="M4" s="1"/>
      <c r="N4" s="1"/>
      <c r="O4" s="1"/>
      <c r="P4" s="1"/>
      <c r="Q4" s="1">
        <f t="shared" ref="Q4:Q6" si="0">SUM(J4:P4)</f>
        <v>2598621.38</v>
      </c>
    </row>
    <row r="5" spans="9:17" x14ac:dyDescent="0.3">
      <c r="I5">
        <v>8129</v>
      </c>
      <c r="J5" s="1">
        <v>243063.42</v>
      </c>
      <c r="K5" s="1"/>
      <c r="L5" s="1">
        <v>5996.83</v>
      </c>
      <c r="M5" s="1"/>
      <c r="N5" s="1"/>
      <c r="O5" s="1"/>
      <c r="P5" s="1"/>
      <c r="Q5" s="1">
        <f t="shared" si="0"/>
        <v>249060.25</v>
      </c>
    </row>
    <row r="6" spans="9:17" x14ac:dyDescent="0.3">
      <c r="J6" s="1">
        <v>5465.18</v>
      </c>
      <c r="K6" s="1"/>
      <c r="L6" s="1">
        <v>51.5</v>
      </c>
      <c r="M6" s="1"/>
      <c r="N6" s="1"/>
      <c r="O6" s="1"/>
      <c r="P6" s="1"/>
      <c r="Q6" s="1">
        <f t="shared" si="0"/>
        <v>5516.68</v>
      </c>
    </row>
    <row r="7" spans="9:17" x14ac:dyDescent="0.3">
      <c r="J7" s="1"/>
      <c r="K7" s="1"/>
      <c r="L7" s="1"/>
      <c r="M7" s="1"/>
      <c r="N7" s="1"/>
      <c r="O7" s="1"/>
      <c r="P7" s="1"/>
      <c r="Q7" s="1"/>
    </row>
    <row r="8" spans="9:17" x14ac:dyDescent="0.3">
      <c r="J8" s="1">
        <f>SUM(J3:J7)</f>
        <v>2514489.46</v>
      </c>
      <c r="K8" s="1">
        <f t="shared" ref="K8:Q8" si="1">SUM(K3:K7)</f>
        <v>0</v>
      </c>
      <c r="L8" s="1">
        <f t="shared" si="1"/>
        <v>454390.85000000003</v>
      </c>
      <c r="M8" s="1">
        <f t="shared" si="1"/>
        <v>0</v>
      </c>
      <c r="N8" s="1">
        <f t="shared" si="1"/>
        <v>1107.3599999999999</v>
      </c>
      <c r="O8" s="1">
        <f t="shared" si="1"/>
        <v>-105762.48</v>
      </c>
      <c r="P8" s="1">
        <f t="shared" si="1"/>
        <v>0</v>
      </c>
      <c r="Q8" s="1">
        <f t="shared" si="1"/>
        <v>2864225.19</v>
      </c>
    </row>
    <row r="9" spans="9:17" x14ac:dyDescent="0.3">
      <c r="J9" s="1">
        <v>-2812760</v>
      </c>
      <c r="K9" s="1"/>
      <c r="L9" s="1">
        <v>-250000</v>
      </c>
      <c r="M9" s="1"/>
      <c r="N9" s="1"/>
      <c r="O9" s="1"/>
      <c r="P9" s="1"/>
      <c r="Q9" s="1"/>
    </row>
    <row r="10" spans="9:17" x14ac:dyDescent="0.3">
      <c r="L10" s="1"/>
    </row>
    <row r="11" spans="9:17" x14ac:dyDescent="0.3">
      <c r="L11" s="1"/>
    </row>
    <row r="12" spans="9:17" x14ac:dyDescent="0.3">
      <c r="L12" s="1"/>
    </row>
    <row r="13" spans="9:17" x14ac:dyDescent="0.3">
      <c r="L13" s="1"/>
    </row>
    <row r="14" spans="9:17" x14ac:dyDescent="0.3">
      <c r="L14" s="1"/>
    </row>
    <row r="15" spans="9:17" x14ac:dyDescent="0.3">
      <c r="L15" s="1"/>
    </row>
    <row r="16" spans="9:17" x14ac:dyDescent="0.3">
      <c r="L16" s="1"/>
    </row>
    <row r="17" spans="9:19" x14ac:dyDescent="0.3">
      <c r="I17">
        <v>241421.18</v>
      </c>
      <c r="L17">
        <v>365029</v>
      </c>
    </row>
    <row r="18" spans="9:19" x14ac:dyDescent="0.3">
      <c r="I18">
        <v>191679.2</v>
      </c>
      <c r="L18">
        <v>-241421.18</v>
      </c>
      <c r="O18">
        <v>-241521.18</v>
      </c>
    </row>
    <row r="19" spans="9:19" x14ac:dyDescent="0.3">
      <c r="I19">
        <v>11026.88</v>
      </c>
      <c r="L19">
        <f>SUM(L17:L18)</f>
        <v>123607.82</v>
      </c>
      <c r="O19">
        <v>-57015.040000000001</v>
      </c>
      <c r="S19">
        <v>191679.2</v>
      </c>
    </row>
    <row r="20" spans="9:19" x14ac:dyDescent="0.3">
      <c r="I20">
        <v>5516.23</v>
      </c>
      <c r="O20">
        <f>O18-O19</f>
        <v>-184506.13999999998</v>
      </c>
      <c r="S20">
        <v>-43717.73</v>
      </c>
    </row>
    <row r="21" spans="9:19" x14ac:dyDescent="0.3">
      <c r="I21">
        <v>249060.25</v>
      </c>
      <c r="O21">
        <v>365029</v>
      </c>
      <c r="S21">
        <f>SUM(S19:S20)</f>
        <v>147961.47</v>
      </c>
    </row>
    <row r="22" spans="9:19" x14ac:dyDescent="0.3">
      <c r="I22">
        <v>2598621.38</v>
      </c>
      <c r="L22">
        <v>241421.18</v>
      </c>
      <c r="S22">
        <v>184506</v>
      </c>
    </row>
    <row r="23" spans="9:19" x14ac:dyDescent="0.3">
      <c r="L23">
        <v>191679.2</v>
      </c>
      <c r="S23">
        <v>365029</v>
      </c>
    </row>
    <row r="24" spans="9:19" x14ac:dyDescent="0.3">
      <c r="L24">
        <f>SUM(L22:L23)</f>
        <v>433100.38</v>
      </c>
    </row>
    <row r="25" spans="9:19" x14ac:dyDescent="0.3">
      <c r="L25">
        <v>-465762</v>
      </c>
    </row>
    <row r="26" spans="9:19" x14ac:dyDescent="0.3">
      <c r="L26">
        <f>SUM(L24:L25)</f>
        <v>-32661.619999999995</v>
      </c>
    </row>
    <row r="27" spans="9:19" x14ac:dyDescent="0.3">
      <c r="L27">
        <v>100733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96AF3-B35D-485F-8B62-677690B48BF3}">
  <dimension ref="A1:U91"/>
  <sheetViews>
    <sheetView tabSelected="1" workbookViewId="0">
      <selection activeCell="A3" sqref="A3:I3"/>
    </sheetView>
  </sheetViews>
  <sheetFormatPr defaultRowHeight="14.4" x14ac:dyDescent="0.3"/>
  <cols>
    <col min="1" max="1" width="8.88671875" style="10"/>
    <col min="2" max="2" width="25.109375" style="10" bestFit="1" customWidth="1"/>
    <col min="4" max="4" width="15" style="1" bestFit="1" customWidth="1"/>
    <col min="5" max="5" width="9.109375" style="1"/>
    <col min="6" max="6" width="15" style="1" bestFit="1" customWidth="1"/>
    <col min="7" max="7" width="14.33203125" style="16" customWidth="1"/>
    <col min="8" max="8" width="9.109375" style="1"/>
    <col min="9" max="9" width="15.109375" style="3" bestFit="1" customWidth="1"/>
    <col min="10" max="10" width="14.33203125" bestFit="1" customWidth="1"/>
    <col min="11" max="11" width="14" bestFit="1" customWidth="1"/>
    <col min="12" max="13" width="15" style="1" bestFit="1" customWidth="1"/>
    <col min="15" max="15" width="11.5546875" bestFit="1" customWidth="1"/>
    <col min="17" max="17" width="11.5546875" bestFit="1" customWidth="1"/>
    <col min="18" max="18" width="9.5546875" bestFit="1" customWidth="1"/>
    <col min="19" max="19" width="12.33203125" bestFit="1" customWidth="1"/>
    <col min="20" max="20" width="11.5546875" bestFit="1" customWidth="1"/>
  </cols>
  <sheetData>
    <row r="1" spans="1:21" s="10" customFormat="1" x14ac:dyDescent="0.3">
      <c r="A1" s="9" t="s">
        <v>38</v>
      </c>
      <c r="B1" s="9"/>
      <c r="C1" s="9"/>
      <c r="D1" s="9"/>
      <c r="E1" s="9"/>
      <c r="F1" s="9"/>
      <c r="G1" s="9"/>
      <c r="H1" s="9"/>
      <c r="I1" s="9"/>
      <c r="L1" s="11"/>
      <c r="M1" s="11"/>
    </row>
    <row r="2" spans="1:21" s="10" customFormat="1" x14ac:dyDescent="0.3">
      <c r="A2" s="9" t="s">
        <v>44</v>
      </c>
      <c r="B2" s="9"/>
      <c r="C2" s="9"/>
      <c r="D2" s="9"/>
      <c r="E2" s="9"/>
      <c r="F2" s="9"/>
      <c r="G2" s="9"/>
      <c r="H2" s="9"/>
      <c r="I2" s="9"/>
      <c r="L2" s="11"/>
      <c r="M2" s="11"/>
    </row>
    <row r="3" spans="1:21" ht="15.6" x14ac:dyDescent="0.3">
      <c r="A3" s="8">
        <v>46112</v>
      </c>
      <c r="B3" s="7"/>
      <c r="C3" s="7"/>
      <c r="D3" s="7"/>
      <c r="E3" s="7"/>
      <c r="F3" s="7"/>
      <c r="G3" s="7"/>
      <c r="H3" s="7"/>
      <c r="I3" s="7"/>
      <c r="L3" s="3"/>
      <c r="M3" s="3"/>
    </row>
    <row r="4" spans="1:21" ht="15.6" x14ac:dyDescent="0.3">
      <c r="A4" s="4"/>
      <c r="B4" s="4"/>
      <c r="C4" s="4"/>
      <c r="D4" s="4"/>
      <c r="E4" s="4"/>
      <c r="F4" s="4"/>
      <c r="G4" s="14"/>
      <c r="H4" s="4"/>
      <c r="I4" s="13"/>
      <c r="L4" s="3"/>
      <c r="M4" s="3"/>
    </row>
    <row r="5" spans="1:21" ht="15.6" x14ac:dyDescent="0.3">
      <c r="A5" s="4"/>
      <c r="B5" s="4"/>
      <c r="C5" s="4"/>
      <c r="D5" s="4" t="s">
        <v>39</v>
      </c>
      <c r="E5" s="4"/>
      <c r="F5" s="14" t="s">
        <v>41</v>
      </c>
      <c r="G5" s="14" t="s">
        <v>42</v>
      </c>
      <c r="H5" s="4"/>
      <c r="I5" s="13" t="s">
        <v>43</v>
      </c>
      <c r="L5" s="3"/>
      <c r="M5" s="3"/>
    </row>
    <row r="6" spans="1:21" ht="15.6" x14ac:dyDescent="0.3">
      <c r="A6" s="4"/>
      <c r="B6" s="4"/>
      <c r="C6" s="4"/>
      <c r="D6" s="4" t="s">
        <v>40</v>
      </c>
      <c r="E6" s="4"/>
      <c r="F6" s="4"/>
      <c r="G6" s="14"/>
      <c r="H6" s="4"/>
      <c r="I6" s="13" t="s">
        <v>40</v>
      </c>
      <c r="L6" s="3"/>
      <c r="M6" s="3"/>
    </row>
    <row r="7" spans="1:21" x14ac:dyDescent="0.3">
      <c r="D7" s="12">
        <v>45839</v>
      </c>
      <c r="E7" s="3"/>
      <c r="F7" s="3"/>
      <c r="G7" s="15"/>
      <c r="H7" s="3"/>
      <c r="I7" s="12">
        <v>46203</v>
      </c>
      <c r="L7" s="3"/>
      <c r="M7" s="3"/>
    </row>
    <row r="8" spans="1:21" x14ac:dyDescent="0.3">
      <c r="D8" s="3"/>
      <c r="E8" s="3"/>
      <c r="F8" s="3"/>
      <c r="G8" s="15"/>
      <c r="H8" s="3"/>
      <c r="L8" s="3"/>
      <c r="M8" s="3"/>
    </row>
    <row r="9" spans="1:21" x14ac:dyDescent="0.3">
      <c r="A9" s="10">
        <v>8000</v>
      </c>
      <c r="B9" s="10" t="s">
        <v>0</v>
      </c>
      <c r="D9" s="3">
        <v>-23482.74</v>
      </c>
      <c r="E9" s="3"/>
      <c r="F9" s="3">
        <v>-12180.66</v>
      </c>
      <c r="G9" s="15">
        <v>19612.98</v>
      </c>
      <c r="H9" s="3"/>
      <c r="I9" s="3">
        <f t="shared" ref="I9:I39" si="0">SUM(D9:H9)</f>
        <v>-16050.420000000002</v>
      </c>
      <c r="L9" s="3"/>
      <c r="M9"/>
      <c r="O9" s="3"/>
      <c r="P9" s="3"/>
      <c r="Q9" s="3"/>
      <c r="R9" s="3"/>
      <c r="S9" s="3"/>
      <c r="T9" s="3"/>
    </row>
    <row r="10" spans="1:21" x14ac:dyDescent="0.3">
      <c r="A10" s="10">
        <v>8001</v>
      </c>
      <c r="B10" s="10" t="s">
        <v>28</v>
      </c>
      <c r="D10" s="3">
        <v>-236902.91</v>
      </c>
      <c r="E10" s="3"/>
      <c r="F10" s="3">
        <v>-3300</v>
      </c>
      <c r="G10" s="15"/>
      <c r="H10" s="3"/>
      <c r="I10" s="3">
        <f t="shared" si="0"/>
        <v>-240202.91</v>
      </c>
      <c r="L10" s="3"/>
      <c r="M10"/>
      <c r="O10" s="3"/>
      <c r="P10" s="3"/>
      <c r="Q10" s="3"/>
      <c r="R10" s="3"/>
      <c r="S10" s="3"/>
      <c r="T10" s="3"/>
    </row>
    <row r="11" spans="1:21" x14ac:dyDescent="0.3">
      <c r="A11" s="10">
        <v>8110</v>
      </c>
      <c r="B11" s="10" t="s">
        <v>1</v>
      </c>
      <c r="D11" s="3">
        <f>-383523.07-46919.83</f>
        <v>-430442.9</v>
      </c>
      <c r="E11" s="3"/>
      <c r="F11" s="3">
        <v>-20394.29</v>
      </c>
      <c r="G11" s="15"/>
      <c r="H11" s="3"/>
      <c r="I11" s="3">
        <f t="shared" si="0"/>
        <v>-450837.19</v>
      </c>
      <c r="L11" s="3"/>
      <c r="M11"/>
      <c r="O11" s="3"/>
      <c r="P11" s="3"/>
      <c r="Q11" s="3"/>
      <c r="R11" s="3"/>
      <c r="S11" s="3"/>
      <c r="T11" s="3"/>
    </row>
    <row r="12" spans="1:21" x14ac:dyDescent="0.3">
      <c r="A12" s="10">
        <v>8111</v>
      </c>
      <c r="B12" s="10" t="s">
        <v>2</v>
      </c>
      <c r="D12" s="3">
        <v>-10683.56</v>
      </c>
      <c r="E12" s="3"/>
      <c r="F12" s="3">
        <v>-9450.7900000000009</v>
      </c>
      <c r="G12" s="15">
        <v>3625</v>
      </c>
      <c r="H12" s="3"/>
      <c r="I12" s="3">
        <f t="shared" si="0"/>
        <v>-16509.349999999999</v>
      </c>
      <c r="L12" s="3"/>
      <c r="M12"/>
      <c r="O12" s="3"/>
      <c r="P12" s="3"/>
      <c r="Q12" s="3"/>
      <c r="R12" s="3"/>
      <c r="S12" s="3"/>
      <c r="T12" s="3"/>
    </row>
    <row r="13" spans="1:21" x14ac:dyDescent="0.3">
      <c r="A13" s="10">
        <v>8112</v>
      </c>
      <c r="B13" s="10" t="s">
        <v>3</v>
      </c>
      <c r="D13" s="3">
        <v>-14.39</v>
      </c>
      <c r="E13" s="3"/>
      <c r="F13" s="3">
        <f>-0.67</f>
        <v>-0.67</v>
      </c>
      <c r="G13" s="15"/>
      <c r="H13" s="3"/>
      <c r="I13" s="3">
        <f t="shared" si="0"/>
        <v>-15.06</v>
      </c>
      <c r="L13" s="3"/>
      <c r="M13"/>
      <c r="O13" s="3"/>
      <c r="P13" s="3"/>
      <c r="Q13" s="3"/>
      <c r="R13" s="3"/>
      <c r="S13" s="3"/>
      <c r="T13" s="3"/>
    </row>
    <row r="14" spans="1:21" x14ac:dyDescent="0.3">
      <c r="A14" s="10">
        <v>8113</v>
      </c>
      <c r="B14" s="10" t="s">
        <v>4</v>
      </c>
      <c r="D14" s="3">
        <v>-1013.67</v>
      </c>
      <c r="E14" s="3"/>
      <c r="F14" s="3">
        <v>-48.03</v>
      </c>
      <c r="G14" s="15"/>
      <c r="H14" s="3"/>
      <c r="I14" s="3">
        <f t="shared" si="0"/>
        <v>-1061.7</v>
      </c>
      <c r="L14" s="3"/>
      <c r="M14"/>
      <c r="O14" s="3"/>
      <c r="P14" s="3"/>
      <c r="Q14" s="3"/>
      <c r="R14" s="3"/>
      <c r="S14" s="3"/>
      <c r="T14" s="3"/>
    </row>
    <row r="15" spans="1:21" s="2" customFormat="1" x14ac:dyDescent="0.3">
      <c r="A15" s="10">
        <v>8114</v>
      </c>
      <c r="B15" s="10" t="s">
        <v>5</v>
      </c>
      <c r="C15"/>
      <c r="D15" s="3">
        <f>-33996.01-70812.2</f>
        <v>-104808.20999999999</v>
      </c>
      <c r="E15" s="3"/>
      <c r="F15" s="3">
        <v>-1915.05</v>
      </c>
      <c r="G15" s="15"/>
      <c r="H15" s="3"/>
      <c r="I15" s="3">
        <f t="shared" si="0"/>
        <v>-106723.26</v>
      </c>
      <c r="J15"/>
      <c r="K15"/>
      <c r="L15" s="3"/>
      <c r="M15" s="3"/>
      <c r="N15"/>
      <c r="O15"/>
      <c r="P15"/>
      <c r="Q15"/>
      <c r="R15"/>
      <c r="S15"/>
      <c r="T15"/>
      <c r="U15"/>
    </row>
    <row r="16" spans="1:21" s="2" customFormat="1" x14ac:dyDescent="0.3">
      <c r="A16" s="10">
        <v>8115</v>
      </c>
      <c r="B16" s="10" t="s">
        <v>7</v>
      </c>
      <c r="C16"/>
      <c r="D16" s="3">
        <v>-104471.13</v>
      </c>
      <c r="E16" s="3"/>
      <c r="F16" s="3">
        <v>-10094.48</v>
      </c>
      <c r="G16" s="15">
        <v>11744.64</v>
      </c>
      <c r="H16" s="3"/>
      <c r="I16" s="3">
        <f t="shared" si="0"/>
        <v>-102820.97</v>
      </c>
      <c r="J16"/>
      <c r="K16"/>
      <c r="L16" s="3"/>
      <c r="M16" s="3"/>
      <c r="N16"/>
      <c r="O16"/>
      <c r="P16"/>
      <c r="Q16"/>
      <c r="R16"/>
      <c r="S16"/>
      <c r="T16"/>
      <c r="U16"/>
    </row>
    <row r="17" spans="1:21" x14ac:dyDescent="0.3">
      <c r="A17" s="10">
        <v>8116</v>
      </c>
      <c r="B17" s="10" t="s">
        <v>8</v>
      </c>
      <c r="D17" s="3">
        <v>-2188.3200000000002</v>
      </c>
      <c r="E17" s="3"/>
      <c r="F17" s="3">
        <v>-245.49</v>
      </c>
      <c r="G17" s="15"/>
      <c r="H17" s="3"/>
      <c r="I17" s="3">
        <f t="shared" si="0"/>
        <v>-2433.8100000000004</v>
      </c>
      <c r="L17" s="3"/>
      <c r="M17" s="3"/>
    </row>
    <row r="18" spans="1:21" x14ac:dyDescent="0.3">
      <c r="A18" s="10">
        <v>8117</v>
      </c>
      <c r="B18" s="10" t="s">
        <v>9</v>
      </c>
      <c r="D18" s="3">
        <v>-10437.06</v>
      </c>
      <c r="E18" s="3"/>
      <c r="F18" s="3">
        <v>-494.51</v>
      </c>
      <c r="G18" s="15"/>
      <c r="H18" s="3"/>
      <c r="I18" s="3">
        <f t="shared" si="0"/>
        <v>-10931.57</v>
      </c>
      <c r="L18" s="3"/>
      <c r="M18" s="3"/>
    </row>
    <row r="19" spans="1:21" x14ac:dyDescent="0.3">
      <c r="A19" s="10">
        <v>8118</v>
      </c>
      <c r="B19" s="10" t="s">
        <v>10</v>
      </c>
      <c r="D19" s="3">
        <v>-80.959999999999994</v>
      </c>
      <c r="E19" s="3"/>
      <c r="F19" s="3">
        <v>-3.84</v>
      </c>
      <c r="G19" s="15"/>
      <c r="H19" s="3"/>
      <c r="I19" s="3">
        <f t="shared" si="0"/>
        <v>-84.8</v>
      </c>
      <c r="L19" s="3"/>
      <c r="M19" s="3"/>
    </row>
    <row r="20" spans="1:21" x14ac:dyDescent="0.3">
      <c r="A20" s="10">
        <v>8119</v>
      </c>
      <c r="B20" s="10" t="s">
        <v>11</v>
      </c>
      <c r="D20" s="3">
        <v>-13143.89</v>
      </c>
      <c r="E20" s="3"/>
      <c r="F20" s="3">
        <v>-622.77</v>
      </c>
      <c r="G20" s="15"/>
      <c r="H20" s="3"/>
      <c r="I20" s="3">
        <f t="shared" si="0"/>
        <v>-13766.66</v>
      </c>
      <c r="L20" s="3"/>
      <c r="M20" s="3"/>
    </row>
    <row r="21" spans="1:21" x14ac:dyDescent="0.3">
      <c r="A21" s="10">
        <v>8120</v>
      </c>
      <c r="B21" s="10" t="s">
        <v>12</v>
      </c>
      <c r="D21" s="3">
        <v>-49.86</v>
      </c>
      <c r="E21" s="3"/>
      <c r="F21" s="3">
        <v>-7.11</v>
      </c>
      <c r="G21" s="15"/>
      <c r="H21" s="3"/>
      <c r="I21" s="3">
        <f t="shared" si="0"/>
        <v>-56.97</v>
      </c>
      <c r="L21" s="3"/>
      <c r="M21" s="3"/>
    </row>
    <row r="22" spans="1:21" x14ac:dyDescent="0.3">
      <c r="A22" s="10">
        <v>8121</v>
      </c>
      <c r="B22" s="10" t="s">
        <v>13</v>
      </c>
      <c r="D22" s="3">
        <v>-21321.88</v>
      </c>
      <c r="E22" s="3"/>
      <c r="F22" s="3">
        <v>-1010.22</v>
      </c>
      <c r="G22" s="15"/>
      <c r="H22" s="3"/>
      <c r="I22" s="3">
        <f t="shared" si="0"/>
        <v>-22332.100000000002</v>
      </c>
      <c r="L22" s="3"/>
      <c r="M22" s="3"/>
    </row>
    <row r="23" spans="1:21" s="2" customFormat="1" x14ac:dyDescent="0.3">
      <c r="A23" s="10">
        <v>8122</v>
      </c>
      <c r="B23" s="10" t="s">
        <v>14</v>
      </c>
      <c r="C23"/>
      <c r="D23" s="3">
        <v>-1946.79</v>
      </c>
      <c r="E23" s="3"/>
      <c r="F23" s="3">
        <v>-92.24</v>
      </c>
      <c r="G23" s="15"/>
      <c r="H23" s="3"/>
      <c r="I23" s="3">
        <f t="shared" si="0"/>
        <v>-2039.03</v>
      </c>
      <c r="J23"/>
      <c r="K23"/>
      <c r="L23" s="3"/>
      <c r="M23" s="3"/>
      <c r="N23"/>
      <c r="O23"/>
      <c r="P23"/>
      <c r="Q23"/>
      <c r="R23"/>
      <c r="S23"/>
      <c r="T23"/>
      <c r="U23"/>
    </row>
    <row r="24" spans="1:21" s="2" customFormat="1" x14ac:dyDescent="0.3">
      <c r="A24" s="10">
        <v>8123</v>
      </c>
      <c r="B24" s="10" t="s">
        <v>15</v>
      </c>
      <c r="C24"/>
      <c r="D24" s="3">
        <v>-33959.69</v>
      </c>
      <c r="E24" s="3"/>
      <c r="F24" s="3">
        <v>-1609</v>
      </c>
      <c r="G24" s="15"/>
      <c r="H24" s="3"/>
      <c r="I24" s="3">
        <f t="shared" si="0"/>
        <v>-35568.69</v>
      </c>
      <c r="J24"/>
      <c r="K24"/>
      <c r="L24" s="3"/>
      <c r="M24" s="3"/>
      <c r="N24"/>
      <c r="O24"/>
      <c r="P24"/>
      <c r="Q24"/>
      <c r="R24"/>
      <c r="S24"/>
      <c r="T24"/>
      <c r="U24"/>
    </row>
    <row r="25" spans="1:21" x14ac:dyDescent="0.3">
      <c r="A25" s="10">
        <v>8126</v>
      </c>
      <c r="B25" s="10" t="s">
        <v>16</v>
      </c>
      <c r="D25" s="3">
        <v>-91.78</v>
      </c>
      <c r="E25" s="3"/>
      <c r="F25" s="3">
        <v>-2.74</v>
      </c>
      <c r="G25" s="15"/>
      <c r="H25" s="3"/>
      <c r="I25" s="3">
        <f t="shared" si="0"/>
        <v>-94.52</v>
      </c>
      <c r="L25" s="3"/>
      <c r="M25" s="3"/>
    </row>
    <row r="26" spans="1:21" x14ac:dyDescent="0.3">
      <c r="A26" s="10">
        <v>8127</v>
      </c>
      <c r="B26" s="10" t="s">
        <v>17</v>
      </c>
      <c r="D26" s="3">
        <v>-160.63</v>
      </c>
      <c r="E26" s="3"/>
      <c r="F26" s="3">
        <v>-7.62</v>
      </c>
      <c r="G26" s="15"/>
      <c r="H26" s="3"/>
      <c r="I26" s="3">
        <f t="shared" si="0"/>
        <v>-168.25</v>
      </c>
      <c r="L26" s="3"/>
      <c r="M26" s="3"/>
    </row>
    <row r="27" spans="1:21" s="2" customFormat="1" x14ac:dyDescent="0.3">
      <c r="A27" s="10">
        <v>8128</v>
      </c>
      <c r="B27" s="10" t="s">
        <v>18</v>
      </c>
      <c r="C27"/>
      <c r="D27" s="3">
        <v>-10295.86</v>
      </c>
      <c r="E27" s="3"/>
      <c r="F27" s="3">
        <v>-487.81</v>
      </c>
      <c r="G27" s="15"/>
      <c r="H27" s="3"/>
      <c r="I27" s="3">
        <f t="shared" si="0"/>
        <v>-10783.67</v>
      </c>
      <c r="J27"/>
      <c r="K27"/>
      <c r="L27" s="3"/>
      <c r="M27" s="3"/>
      <c r="N27"/>
      <c r="O27"/>
      <c r="P27"/>
      <c r="Q27"/>
      <c r="R27"/>
      <c r="S27"/>
      <c r="T27"/>
      <c r="U27"/>
    </row>
    <row r="28" spans="1:21" x14ac:dyDescent="0.3">
      <c r="A28" s="10">
        <v>8130</v>
      </c>
      <c r="B28" s="10" t="s">
        <v>19</v>
      </c>
      <c r="D28" s="3">
        <v>-25.43</v>
      </c>
      <c r="E28" s="3"/>
      <c r="F28" s="3">
        <v>-22.01</v>
      </c>
      <c r="G28" s="15"/>
      <c r="H28" s="3"/>
      <c r="I28" s="3">
        <f t="shared" si="0"/>
        <v>-47.44</v>
      </c>
      <c r="L28" s="3"/>
      <c r="M28" s="3"/>
    </row>
    <row r="29" spans="1:21" x14ac:dyDescent="0.3">
      <c r="A29" s="10">
        <v>8131</v>
      </c>
      <c r="B29" s="10" t="s">
        <v>20</v>
      </c>
      <c r="D29" s="3">
        <v>-8341.99</v>
      </c>
      <c r="E29" s="3"/>
      <c r="F29" s="3">
        <v>-395.22</v>
      </c>
      <c r="G29" s="15"/>
      <c r="H29" s="3"/>
      <c r="I29" s="3">
        <f t="shared" si="0"/>
        <v>-8737.2099999999991</v>
      </c>
      <c r="L29" s="3"/>
      <c r="M29" s="3"/>
    </row>
    <row r="30" spans="1:21" x14ac:dyDescent="0.3">
      <c r="A30" s="10">
        <v>8132</v>
      </c>
      <c r="B30" s="10" t="s">
        <v>21</v>
      </c>
      <c r="D30" s="3">
        <v>-9314.06</v>
      </c>
      <c r="E30" s="3"/>
      <c r="F30" s="3">
        <v>-93.31</v>
      </c>
      <c r="G30" s="15"/>
      <c r="H30" s="3"/>
      <c r="I30" s="3">
        <f t="shared" si="0"/>
        <v>-9407.369999999999</v>
      </c>
      <c r="L30" s="3"/>
      <c r="M30" s="3"/>
    </row>
    <row r="31" spans="1:21" x14ac:dyDescent="0.3">
      <c r="A31" s="10">
        <v>8134</v>
      </c>
      <c r="B31" s="10" t="s">
        <v>22</v>
      </c>
      <c r="D31" s="3">
        <v>-13.03</v>
      </c>
      <c r="E31" s="3"/>
      <c r="F31" s="3">
        <v>-0.61</v>
      </c>
      <c r="G31" s="15"/>
      <c r="H31" s="3"/>
      <c r="I31" s="3">
        <f t="shared" si="0"/>
        <v>-13.639999999999999</v>
      </c>
      <c r="L31" s="3"/>
      <c r="M31" s="3"/>
    </row>
    <row r="32" spans="1:21" x14ac:dyDescent="0.3">
      <c r="A32" s="10">
        <v>8135</v>
      </c>
      <c r="B32" s="10" t="s">
        <v>23</v>
      </c>
      <c r="D32" s="3">
        <v>-1225.5999999999999</v>
      </c>
      <c r="E32" s="3"/>
      <c r="F32" s="3">
        <v>-0.46</v>
      </c>
      <c r="G32" s="15"/>
      <c r="H32" s="3"/>
      <c r="I32" s="3">
        <f t="shared" si="0"/>
        <v>-1226.06</v>
      </c>
      <c r="L32" s="3"/>
      <c r="M32" s="3"/>
    </row>
    <row r="33" spans="1:19" x14ac:dyDescent="0.3">
      <c r="A33" s="10">
        <v>8139</v>
      </c>
      <c r="B33" s="10" t="s">
        <v>6</v>
      </c>
      <c r="D33" s="3">
        <v>-13336.08</v>
      </c>
      <c r="E33" s="3"/>
      <c r="F33" s="3">
        <v>-631.85</v>
      </c>
      <c r="G33" s="15"/>
      <c r="H33" s="3"/>
      <c r="I33" s="3">
        <f t="shared" si="0"/>
        <v>-13967.93</v>
      </c>
      <c r="L33" s="3"/>
      <c r="M33" s="3"/>
    </row>
    <row r="34" spans="1:19" x14ac:dyDescent="0.3">
      <c r="A34" s="10">
        <v>8142</v>
      </c>
      <c r="B34" s="10" t="s">
        <v>24</v>
      </c>
      <c r="D34" s="3">
        <v>-14565.06</v>
      </c>
      <c r="E34" s="3"/>
      <c r="F34" s="3">
        <v>-690.07</v>
      </c>
      <c r="G34" s="15"/>
      <c r="H34" s="3"/>
      <c r="I34" s="3">
        <f t="shared" si="0"/>
        <v>-15255.13</v>
      </c>
      <c r="L34" s="3"/>
      <c r="M34" s="3"/>
      <c r="S34" s="3"/>
    </row>
    <row r="35" spans="1:19" x14ac:dyDescent="0.3">
      <c r="A35" s="10">
        <v>8143</v>
      </c>
      <c r="B35" s="10" t="s">
        <v>45</v>
      </c>
      <c r="D35" s="3">
        <v>-71370.039999999994</v>
      </c>
      <c r="E35" s="3"/>
      <c r="F35" s="3"/>
      <c r="G35" s="15"/>
      <c r="H35" s="3"/>
      <c r="I35" s="3">
        <f t="shared" si="0"/>
        <v>-71370.039999999994</v>
      </c>
      <c r="L35" s="3"/>
      <c r="M35" s="3"/>
      <c r="S35" s="3"/>
    </row>
    <row r="36" spans="1:19" x14ac:dyDescent="0.3">
      <c r="A36" s="10">
        <v>8144</v>
      </c>
      <c r="B36" s="10" t="s">
        <v>46</v>
      </c>
      <c r="D36" s="3">
        <v>-10000</v>
      </c>
      <c r="E36" s="3"/>
      <c r="F36" s="3"/>
      <c r="G36" s="15"/>
      <c r="H36" s="3"/>
      <c r="I36" s="3">
        <f t="shared" si="0"/>
        <v>-10000</v>
      </c>
      <c r="L36" s="3"/>
      <c r="M36" s="3"/>
      <c r="S36" s="3"/>
    </row>
    <row r="37" spans="1:19" x14ac:dyDescent="0.3">
      <c r="A37" s="10">
        <v>9000</v>
      </c>
      <c r="B37" s="10" t="s">
        <v>25</v>
      </c>
      <c r="D37" s="3">
        <v>-30907.25</v>
      </c>
      <c r="E37" s="3"/>
      <c r="F37" s="3"/>
      <c r="G37" s="15"/>
      <c r="H37" s="3"/>
      <c r="I37" s="3">
        <f t="shared" si="0"/>
        <v>-30907.25</v>
      </c>
      <c r="J37" s="5"/>
      <c r="L37" s="3"/>
      <c r="M37" s="3"/>
    </row>
    <row r="38" spans="1:19" x14ac:dyDescent="0.3">
      <c r="A38" s="10">
        <v>9001</v>
      </c>
      <c r="B38" s="10" t="s">
        <v>26</v>
      </c>
      <c r="D38" s="3">
        <v>25436.07</v>
      </c>
      <c r="E38" s="3"/>
      <c r="F38" s="3">
        <v>-220722.97</v>
      </c>
      <c r="G38" s="15">
        <v>201632.37</v>
      </c>
      <c r="H38" s="3"/>
      <c r="I38" s="3">
        <f t="shared" si="0"/>
        <v>6345.4700000000012</v>
      </c>
      <c r="L38" s="3"/>
      <c r="M38" s="3"/>
    </row>
    <row r="39" spans="1:19" x14ac:dyDescent="0.3">
      <c r="A39" s="10">
        <v>9002</v>
      </c>
      <c r="B39" s="10" t="s">
        <v>27</v>
      </c>
      <c r="D39" s="3">
        <v>18768.849999999999</v>
      </c>
      <c r="E39" s="3"/>
      <c r="F39" s="3"/>
      <c r="G39" s="15">
        <v>7147.69</v>
      </c>
      <c r="H39" s="3"/>
      <c r="I39" s="3">
        <f t="shared" si="0"/>
        <v>25916.539999999997</v>
      </c>
      <c r="L39" s="3"/>
      <c r="M39" s="3"/>
    </row>
    <row r="40" spans="1:19" x14ac:dyDescent="0.3">
      <c r="D40" s="3"/>
      <c r="E40" s="3"/>
      <c r="F40" s="3"/>
      <c r="G40" s="15"/>
      <c r="H40" s="3"/>
      <c r="L40" s="3"/>
      <c r="M40" s="3"/>
    </row>
    <row r="41" spans="1:19" x14ac:dyDescent="0.3">
      <c r="B41" s="10" t="s">
        <v>44</v>
      </c>
      <c r="D41" s="6">
        <f t="shared" ref="D41:I41" si="1">SUM(D9:D39)</f>
        <v>-1120389.8500000001</v>
      </c>
      <c r="E41" s="6">
        <f t="shared" si="1"/>
        <v>0</v>
      </c>
      <c r="F41" s="6">
        <f t="shared" si="1"/>
        <v>-284523.82</v>
      </c>
      <c r="G41" s="17">
        <f t="shared" si="1"/>
        <v>243762.68</v>
      </c>
      <c r="H41" s="3">
        <f t="shared" si="1"/>
        <v>0</v>
      </c>
      <c r="I41" s="6">
        <f t="shared" si="1"/>
        <v>-1161150.9899999998</v>
      </c>
      <c r="L41" s="3"/>
      <c r="M41" s="3"/>
    </row>
    <row r="42" spans="1:19" x14ac:dyDescent="0.3">
      <c r="D42" s="3"/>
      <c r="E42" s="3"/>
      <c r="F42" s="3"/>
      <c r="G42" s="15"/>
      <c r="H42" s="3"/>
      <c r="L42" s="3"/>
      <c r="M42" s="3"/>
    </row>
    <row r="43" spans="1:19" x14ac:dyDescent="0.3">
      <c r="D43" s="3"/>
      <c r="E43" s="3"/>
      <c r="F43" s="3"/>
      <c r="G43" s="15"/>
      <c r="H43" s="3"/>
      <c r="L43" s="3"/>
      <c r="M43" s="3"/>
    </row>
    <row r="44" spans="1:19" x14ac:dyDescent="0.3">
      <c r="A44" s="10">
        <v>8124</v>
      </c>
      <c r="B44" s="10" t="s">
        <v>29</v>
      </c>
      <c r="D44" s="3">
        <v>-3147178.96</v>
      </c>
      <c r="E44" s="3"/>
      <c r="F44" s="3">
        <v>-97299.16</v>
      </c>
      <c r="G44" s="15"/>
      <c r="H44" s="3"/>
      <c r="I44" s="3">
        <f t="shared" ref="I44:I52" si="2">SUM(D44:H44)</f>
        <v>-3244478.12</v>
      </c>
      <c r="L44" s="3"/>
      <c r="M44" s="3"/>
    </row>
    <row r="45" spans="1:19" x14ac:dyDescent="0.3">
      <c r="A45" s="10">
        <v>8125</v>
      </c>
      <c r="B45" s="10" t="s">
        <v>30</v>
      </c>
      <c r="D45" s="3">
        <v>-967726.65</v>
      </c>
      <c r="E45" s="3"/>
      <c r="F45" s="3">
        <v>-45850.68</v>
      </c>
      <c r="G45" s="15"/>
      <c r="H45" s="3"/>
      <c r="I45" s="3">
        <f t="shared" si="2"/>
        <v>-1013577.3300000001</v>
      </c>
      <c r="L45" s="3"/>
      <c r="M45" s="3"/>
    </row>
    <row r="46" spans="1:19" x14ac:dyDescent="0.3">
      <c r="A46" s="10">
        <v>8129</v>
      </c>
      <c r="B46" s="10" t="s">
        <v>31</v>
      </c>
      <c r="D46" s="3">
        <v>-249060.25</v>
      </c>
      <c r="E46" s="3"/>
      <c r="F46" s="3">
        <v>-6543.8</v>
      </c>
      <c r="G46" s="15"/>
      <c r="H46" s="3"/>
      <c r="I46" s="3">
        <f t="shared" si="2"/>
        <v>-255604.05</v>
      </c>
      <c r="K46" s="5"/>
      <c r="L46" s="3"/>
      <c r="M46" s="3"/>
    </row>
    <row r="47" spans="1:19" x14ac:dyDescent="0.3">
      <c r="A47" s="10">
        <v>8133</v>
      </c>
      <c r="B47" s="10" t="s">
        <v>32</v>
      </c>
      <c r="D47" s="3">
        <v>-5516.23</v>
      </c>
      <c r="E47" s="3"/>
      <c r="F47" s="3">
        <v>-5238.8100000000004</v>
      </c>
      <c r="G47" s="15"/>
      <c r="H47" s="3"/>
      <c r="I47" s="3">
        <f t="shared" si="2"/>
        <v>-10755.04</v>
      </c>
      <c r="L47" s="3"/>
      <c r="M47" s="3"/>
    </row>
    <row r="48" spans="1:19" x14ac:dyDescent="0.3">
      <c r="A48" s="10">
        <v>8136</v>
      </c>
      <c r="B48" s="10" t="s">
        <v>33</v>
      </c>
      <c r="D48" s="3">
        <v>-2598621.38</v>
      </c>
      <c r="E48" s="3"/>
      <c r="F48" s="3">
        <v>-55142.16</v>
      </c>
      <c r="G48" s="15"/>
      <c r="H48" s="3"/>
      <c r="I48" s="3">
        <f t="shared" si="2"/>
        <v>-2653763.54</v>
      </c>
      <c r="L48" s="3"/>
      <c r="M48" s="3"/>
    </row>
    <row r="49" spans="1:13" x14ac:dyDescent="0.3">
      <c r="A49" s="10">
        <v>8137</v>
      </c>
      <c r="B49" s="10" t="s">
        <v>34</v>
      </c>
      <c r="D49" s="3">
        <v>-1649190.51</v>
      </c>
      <c r="E49" s="3"/>
      <c r="F49" s="3">
        <v>-280563.14</v>
      </c>
      <c r="G49" s="15"/>
      <c r="H49" s="3"/>
      <c r="I49" s="3">
        <f t="shared" si="2"/>
        <v>-1929753.65</v>
      </c>
      <c r="J49" s="3"/>
      <c r="K49" s="3"/>
      <c r="L49" s="3"/>
      <c r="M49" s="3"/>
    </row>
    <row r="50" spans="1:13" x14ac:dyDescent="0.3">
      <c r="A50" s="10">
        <v>8138</v>
      </c>
      <c r="B50" s="10" t="s">
        <v>35</v>
      </c>
      <c r="D50" s="3">
        <v>-191679.2</v>
      </c>
      <c r="E50" s="3"/>
      <c r="F50" s="3">
        <v>-25030.400000000001</v>
      </c>
      <c r="G50" s="15"/>
      <c r="H50" s="3"/>
      <c r="I50" s="3">
        <f t="shared" si="2"/>
        <v>-216709.6</v>
      </c>
      <c r="L50" s="3"/>
      <c r="M50" s="3"/>
    </row>
    <row r="51" spans="1:13" x14ac:dyDescent="0.3">
      <c r="A51" s="10">
        <v>8140</v>
      </c>
      <c r="B51" s="10" t="s">
        <v>36</v>
      </c>
      <c r="D51" s="3">
        <v>-11026.88</v>
      </c>
      <c r="E51" s="3"/>
      <c r="F51" s="3">
        <v>-340.9</v>
      </c>
      <c r="G51" s="15"/>
      <c r="H51" s="3"/>
      <c r="I51" s="3">
        <f t="shared" si="2"/>
        <v>-11367.779999999999</v>
      </c>
      <c r="L51" s="3"/>
      <c r="M51" s="3"/>
    </row>
    <row r="52" spans="1:13" x14ac:dyDescent="0.3">
      <c r="A52" s="10">
        <v>8141</v>
      </c>
      <c r="B52" s="10" t="s">
        <v>37</v>
      </c>
      <c r="D52" s="3">
        <v>-241421.18</v>
      </c>
      <c r="E52" s="3"/>
      <c r="F52" s="3">
        <v>-46730.58</v>
      </c>
      <c r="G52" s="15"/>
      <c r="H52" s="3"/>
      <c r="I52" s="3">
        <f t="shared" si="2"/>
        <v>-288151.76</v>
      </c>
      <c r="J52" s="5"/>
      <c r="L52" s="3"/>
      <c r="M52" s="3"/>
    </row>
    <row r="53" spans="1:13" x14ac:dyDescent="0.3">
      <c r="D53" s="3"/>
      <c r="E53" s="3"/>
      <c r="F53" s="3"/>
      <c r="G53" s="15"/>
      <c r="H53" s="3"/>
      <c r="J53" s="3"/>
      <c r="L53" s="3"/>
      <c r="M53" s="3"/>
    </row>
    <row r="54" spans="1:13" x14ac:dyDescent="0.3">
      <c r="B54" s="10" t="s">
        <v>47</v>
      </c>
      <c r="D54" s="6">
        <f>SUM(D44:D52)</f>
        <v>-9061421.2400000002</v>
      </c>
      <c r="E54" s="6">
        <f t="shared" ref="E54:G54" si="3">SUM(E44:E52)</f>
        <v>0</v>
      </c>
      <c r="F54" s="6">
        <f t="shared" si="3"/>
        <v>-562739.63</v>
      </c>
      <c r="G54" s="6">
        <f t="shared" si="3"/>
        <v>0</v>
      </c>
      <c r="H54" s="3"/>
      <c r="I54" s="6">
        <f>SUM(I44:I53)</f>
        <v>-9624160.8699999992</v>
      </c>
      <c r="J54" s="3"/>
      <c r="L54" s="3"/>
      <c r="M54" s="3"/>
    </row>
    <row r="55" spans="1:13" x14ac:dyDescent="0.3">
      <c r="D55" s="3"/>
      <c r="E55" s="3"/>
      <c r="F55" s="3"/>
      <c r="G55" s="15"/>
      <c r="H55" s="3"/>
      <c r="I55" s="6"/>
      <c r="J55" s="3"/>
      <c r="L55" s="3"/>
      <c r="M55" s="3"/>
    </row>
    <row r="56" spans="1:13" x14ac:dyDescent="0.3">
      <c r="D56" s="3"/>
      <c r="E56" s="3"/>
      <c r="F56" s="3"/>
      <c r="G56" s="15"/>
      <c r="H56" s="3"/>
      <c r="I56" s="6"/>
      <c r="J56" s="3"/>
      <c r="L56" s="3"/>
      <c r="M56" s="3"/>
    </row>
    <row r="57" spans="1:13" x14ac:dyDescent="0.3">
      <c r="D57" s="3"/>
      <c r="E57" s="3"/>
      <c r="F57" s="3"/>
      <c r="G57" s="15"/>
      <c r="H57" s="3"/>
      <c r="J57" s="3"/>
      <c r="L57" s="3"/>
      <c r="M57" s="3"/>
    </row>
    <row r="58" spans="1:13" x14ac:dyDescent="0.3">
      <c r="D58" s="3"/>
      <c r="E58" s="3"/>
      <c r="F58" s="3"/>
      <c r="G58" s="15"/>
      <c r="H58" s="3"/>
      <c r="J58" s="3"/>
      <c r="L58" s="3"/>
      <c r="M58" s="3"/>
    </row>
    <row r="59" spans="1:13" x14ac:dyDescent="0.3">
      <c r="D59" s="3"/>
      <c r="E59" s="3"/>
      <c r="F59" s="3"/>
      <c r="G59" s="15"/>
      <c r="H59" s="3"/>
      <c r="J59" s="3"/>
      <c r="L59" s="3"/>
      <c r="M59" s="3"/>
    </row>
    <row r="60" spans="1:13" x14ac:dyDescent="0.3">
      <c r="D60" s="3"/>
      <c r="E60" s="3"/>
      <c r="F60" s="3"/>
      <c r="G60" s="15"/>
      <c r="H60" s="3"/>
      <c r="L60" s="3"/>
      <c r="M60" s="3"/>
    </row>
    <row r="61" spans="1:13" x14ac:dyDescent="0.3">
      <c r="D61" s="3"/>
      <c r="E61" s="3"/>
      <c r="F61" s="3"/>
      <c r="G61" s="15"/>
      <c r="H61" s="3"/>
      <c r="J61" s="5"/>
      <c r="L61" s="3"/>
      <c r="M61" s="3"/>
    </row>
    <row r="62" spans="1:13" x14ac:dyDescent="0.3">
      <c r="D62" s="3"/>
      <c r="E62" s="3"/>
      <c r="F62" s="3"/>
      <c r="G62" s="15"/>
      <c r="H62" s="3"/>
      <c r="L62" s="3"/>
      <c r="M62" s="3"/>
    </row>
    <row r="63" spans="1:13" x14ac:dyDescent="0.3">
      <c r="D63" s="3"/>
      <c r="E63" s="3"/>
      <c r="F63" s="3"/>
      <c r="G63" s="15"/>
      <c r="H63" s="3"/>
      <c r="L63" s="3"/>
      <c r="M63" s="3"/>
    </row>
    <row r="64" spans="1:13" x14ac:dyDescent="0.3">
      <c r="D64" s="3"/>
      <c r="E64" s="3"/>
      <c r="F64" s="3"/>
      <c r="G64" s="15"/>
      <c r="H64" s="3"/>
      <c r="L64" s="3"/>
      <c r="M64" s="3"/>
    </row>
    <row r="65" spans="4:13" x14ac:dyDescent="0.3">
      <c r="D65" s="3"/>
      <c r="E65" s="3"/>
      <c r="F65" s="3"/>
      <c r="G65" s="15"/>
      <c r="H65" s="3"/>
      <c r="L65" s="3"/>
      <c r="M65" s="3"/>
    </row>
    <row r="66" spans="4:13" x14ac:dyDescent="0.3">
      <c r="D66" s="3"/>
      <c r="E66" s="3"/>
      <c r="F66" s="3"/>
      <c r="G66" s="15"/>
      <c r="H66" s="3"/>
      <c r="L66" s="3"/>
      <c r="M66" s="3"/>
    </row>
    <row r="67" spans="4:13" x14ac:dyDescent="0.3">
      <c r="D67" s="3"/>
      <c r="E67" s="3"/>
      <c r="F67" s="3"/>
      <c r="G67" s="15"/>
      <c r="H67" s="3"/>
      <c r="L67" s="3"/>
      <c r="M67" s="3"/>
    </row>
    <row r="68" spans="4:13" x14ac:dyDescent="0.3">
      <c r="D68" s="3"/>
      <c r="E68" s="3"/>
      <c r="F68" s="3"/>
      <c r="G68" s="15"/>
      <c r="H68" s="3"/>
      <c r="L68" s="3"/>
      <c r="M68" s="3"/>
    </row>
    <row r="69" spans="4:13" x14ac:dyDescent="0.3">
      <c r="D69" s="3"/>
      <c r="E69" s="3"/>
      <c r="F69" s="3"/>
      <c r="G69" s="15"/>
      <c r="H69" s="3"/>
      <c r="L69" s="3"/>
      <c r="M69" s="3"/>
    </row>
    <row r="70" spans="4:13" x14ac:dyDescent="0.3">
      <c r="D70" s="3"/>
      <c r="E70" s="3"/>
      <c r="F70" s="3"/>
      <c r="G70" s="15"/>
      <c r="H70" s="3"/>
      <c r="L70" s="3"/>
      <c r="M70" s="3"/>
    </row>
    <row r="71" spans="4:13" x14ac:dyDescent="0.3">
      <c r="D71" s="3"/>
      <c r="E71" s="3"/>
      <c r="F71" s="3"/>
      <c r="G71" s="15"/>
      <c r="H71" s="3"/>
      <c r="L71" s="3"/>
      <c r="M71" s="3"/>
    </row>
    <row r="72" spans="4:13" x14ac:dyDescent="0.3">
      <c r="D72" s="3"/>
      <c r="E72" s="3"/>
      <c r="F72" s="3"/>
      <c r="G72" s="15"/>
      <c r="H72" s="3"/>
      <c r="L72" s="3"/>
      <c r="M72" s="3"/>
    </row>
    <row r="73" spans="4:13" x14ac:dyDescent="0.3">
      <c r="D73" s="3"/>
      <c r="E73" s="3"/>
      <c r="F73" s="3"/>
      <c r="G73" s="15"/>
      <c r="H73" s="3"/>
      <c r="L73" s="3"/>
      <c r="M73" s="3"/>
    </row>
    <row r="74" spans="4:13" x14ac:dyDescent="0.3">
      <c r="D74" s="3"/>
      <c r="E74" s="3"/>
      <c r="F74" s="3"/>
      <c r="G74" s="15"/>
      <c r="H74" s="3"/>
      <c r="L74" s="3"/>
      <c r="M74" s="3"/>
    </row>
    <row r="75" spans="4:13" x14ac:dyDescent="0.3">
      <c r="D75" s="3"/>
      <c r="E75" s="3"/>
      <c r="F75" s="3"/>
      <c r="G75" s="15"/>
      <c r="H75" s="3"/>
      <c r="L75" s="3"/>
      <c r="M75" s="3"/>
    </row>
    <row r="76" spans="4:13" x14ac:dyDescent="0.3">
      <c r="D76" s="3"/>
      <c r="E76" s="3"/>
      <c r="F76" s="3"/>
      <c r="G76" s="15"/>
      <c r="H76" s="3"/>
      <c r="L76" s="3"/>
      <c r="M76" s="3"/>
    </row>
    <row r="77" spans="4:13" x14ac:dyDescent="0.3">
      <c r="D77" s="3"/>
      <c r="E77" s="3"/>
      <c r="F77" s="3"/>
      <c r="G77" s="15"/>
      <c r="H77" s="3"/>
      <c r="L77" s="3"/>
      <c r="M77" s="3"/>
    </row>
    <row r="78" spans="4:13" x14ac:dyDescent="0.3">
      <c r="D78" s="3"/>
      <c r="E78" s="3"/>
      <c r="F78" s="3"/>
      <c r="G78" s="15"/>
      <c r="H78" s="3"/>
      <c r="L78" s="3"/>
      <c r="M78" s="3"/>
    </row>
    <row r="79" spans="4:13" x14ac:dyDescent="0.3">
      <c r="D79" s="3"/>
      <c r="E79" s="3"/>
      <c r="F79" s="3"/>
      <c r="G79" s="15"/>
      <c r="H79" s="3"/>
      <c r="L79" s="3"/>
      <c r="M79" s="3"/>
    </row>
    <row r="80" spans="4:13" x14ac:dyDescent="0.3">
      <c r="D80" s="3"/>
      <c r="E80" s="3"/>
      <c r="F80" s="3"/>
      <c r="G80" s="15"/>
      <c r="H80" s="3"/>
      <c r="L80" s="3"/>
      <c r="M80" s="3"/>
    </row>
    <row r="81" spans="4:13" x14ac:dyDescent="0.3">
      <c r="D81" s="3"/>
      <c r="E81" s="3"/>
      <c r="F81" s="3"/>
      <c r="G81" s="15"/>
      <c r="H81" s="3"/>
      <c r="L81" s="3"/>
      <c r="M81" s="3"/>
    </row>
    <row r="82" spans="4:13" x14ac:dyDescent="0.3">
      <c r="D82" s="3"/>
      <c r="E82" s="3"/>
      <c r="F82" s="3"/>
      <c r="G82" s="15"/>
      <c r="H82" s="3"/>
      <c r="L82" s="3"/>
      <c r="M82" s="3"/>
    </row>
    <row r="83" spans="4:13" x14ac:dyDescent="0.3">
      <c r="D83" s="3"/>
      <c r="E83" s="3"/>
      <c r="F83" s="3"/>
      <c r="G83" s="15"/>
      <c r="H83" s="3"/>
      <c r="L83" s="3"/>
      <c r="M83" s="3"/>
    </row>
    <row r="84" spans="4:13" x14ac:dyDescent="0.3">
      <c r="D84" s="3"/>
      <c r="E84" s="3"/>
      <c r="F84" s="3"/>
      <c r="G84" s="15"/>
      <c r="H84" s="3"/>
      <c r="L84" s="3"/>
      <c r="M84" s="3"/>
    </row>
    <row r="85" spans="4:13" x14ac:dyDescent="0.3">
      <c r="D85" s="3"/>
      <c r="E85" s="3"/>
      <c r="F85" s="3"/>
      <c r="G85" s="15"/>
      <c r="H85" s="3"/>
      <c r="L85" s="3"/>
      <c r="M85" s="3"/>
    </row>
    <row r="86" spans="4:13" x14ac:dyDescent="0.3">
      <c r="D86" s="3"/>
      <c r="E86" s="3"/>
      <c r="F86" s="3"/>
      <c r="G86" s="15"/>
      <c r="H86" s="3"/>
      <c r="L86" s="3"/>
      <c r="M86" s="3"/>
    </row>
    <row r="87" spans="4:13" x14ac:dyDescent="0.3">
      <c r="D87" s="3"/>
      <c r="E87" s="3"/>
      <c r="F87" s="3"/>
      <c r="G87" s="15"/>
      <c r="H87" s="3"/>
      <c r="L87" s="3"/>
      <c r="M87" s="3"/>
    </row>
    <row r="88" spans="4:13" x14ac:dyDescent="0.3">
      <c r="D88" s="3"/>
      <c r="E88" s="3"/>
      <c r="F88" s="3"/>
      <c r="G88" s="15"/>
      <c r="H88" s="3"/>
      <c r="L88" s="3"/>
      <c r="M88" s="3"/>
    </row>
    <row r="89" spans="4:13" x14ac:dyDescent="0.3">
      <c r="D89" s="3"/>
      <c r="E89" s="3"/>
      <c r="F89" s="3"/>
      <c r="G89" s="15"/>
      <c r="H89" s="3"/>
      <c r="L89" s="3"/>
      <c r="M89" s="3"/>
    </row>
    <row r="90" spans="4:13" x14ac:dyDescent="0.3">
      <c r="D90" s="3"/>
      <c r="E90" s="3"/>
      <c r="F90" s="3"/>
      <c r="G90" s="15"/>
      <c r="H90" s="3"/>
      <c r="L90" s="3"/>
      <c r="M90" s="3"/>
    </row>
    <row r="91" spans="4:13" x14ac:dyDescent="0.3">
      <c r="D91" s="3"/>
      <c r="E91" s="3"/>
      <c r="F91" s="3"/>
      <c r="G91" s="15"/>
      <c r="H91" s="3"/>
      <c r="L91" s="3"/>
      <c r="M91" s="3"/>
    </row>
  </sheetData>
  <mergeCells count="3">
    <mergeCell ref="A3:I3"/>
    <mergeCell ref="A1:I1"/>
    <mergeCell ref="A2:I2"/>
  </mergeCells>
  <printOptions gridLines="1"/>
  <pageMargins left="0.7" right="0.7" top="0.75" bottom="0.75" header="0.3" footer="0.3"/>
  <pageSetup scale="85" orientation="landscape" r:id="rId1"/>
  <headerFooter>
    <oddFooter>&amp;L&amp;D&amp;T&amp;R&amp;F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0DC5AEC112BD448F31A39C1842AFC6" ma:contentTypeVersion="14" ma:contentTypeDescription="Create a new document." ma:contentTypeScope="" ma:versionID="d4a8c87a19f3126939a9005b24739886">
  <xsd:schema xmlns:xsd="http://www.w3.org/2001/XMLSchema" xmlns:xs="http://www.w3.org/2001/XMLSchema" xmlns:p="http://schemas.microsoft.com/office/2006/metadata/properties" xmlns:ns2="6aedcdf1-f3c5-4b4d-b539-213af8ce592a" xmlns:ns3="5b52e991-728a-40d3-a783-20eb6e45a224" targetNamespace="http://schemas.microsoft.com/office/2006/metadata/properties" ma:root="true" ma:fieldsID="05a9ac2eca13367af21f4267b6fdfc07" ns2:_="" ns3:_="">
    <xsd:import namespace="6aedcdf1-f3c5-4b4d-b539-213af8ce592a"/>
    <xsd:import namespace="5b52e991-728a-40d3-a783-20eb6e45a2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edcdf1-f3c5-4b4d-b539-213af8ce59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88593d89-eaca-4e69-8bc1-af8552ccee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52e991-728a-40d3-a783-20eb6e45a224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e5309608-a0e3-4097-9b63-1804a72dfdb5}" ma:internalName="TaxCatchAll" ma:showField="CatchAllData" ma:web="5b52e991-728a-40d3-a783-20eb6e45a2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aedcdf1-f3c5-4b4d-b539-213af8ce592a">
      <Terms xmlns="http://schemas.microsoft.com/office/infopath/2007/PartnerControls"/>
    </lcf76f155ced4ddcb4097134ff3c332f>
    <TaxCatchAll xmlns="5b52e991-728a-40d3-a783-20eb6e45a224" xsi:nil="true"/>
  </documentManagement>
</p:properties>
</file>

<file path=customXml/itemProps1.xml><?xml version="1.0" encoding="utf-8"?>
<ds:datastoreItem xmlns:ds="http://schemas.openxmlformats.org/officeDocument/2006/customXml" ds:itemID="{02B2B988-C661-4A4C-906E-B3E7C8C8AA8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295B193-A48D-4AF9-BA92-E82CF9ED9C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edcdf1-f3c5-4b4d-b539-213af8ce592a"/>
    <ds:schemaRef ds:uri="5b52e991-728a-40d3-a783-20eb6e45a2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FADC97A-5643-4B81-BBF3-207FC895331D}">
  <ds:schemaRefs>
    <ds:schemaRef ds:uri="http://schemas.microsoft.com/office/2006/metadata/properties"/>
    <ds:schemaRef ds:uri="http://schemas.microsoft.com/office/infopath/2007/PartnerControls"/>
    <ds:schemaRef ds:uri="6aedcdf1-f3c5-4b4d-b539-213af8ce592a"/>
    <ds:schemaRef ds:uri="5b52e991-728a-40d3-a783-20eb6e45a2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Sheet2!Print_Area</vt:lpstr>
      <vt:lpstr>Sheet2!Print_Titles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Barrett</dc:creator>
  <cp:lastModifiedBy>Karen Barrett</cp:lastModifiedBy>
  <cp:lastPrinted>2026-08-10T16:19:16Z</cp:lastPrinted>
  <dcterms:created xsi:type="dcterms:W3CDTF">2026-03-23T15:54:53Z</dcterms:created>
  <dcterms:modified xsi:type="dcterms:W3CDTF">2026-08-10T16:19:38Z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0x010100FE0DC5AEC112BD448F31A39C1842AFC6</vt:lpwstr>
  </property>
  <property fmtid="{D5CDD505-2E9C-101B-9397-08002B2CF9AE}" pid="3" name="MediaServiceImageTags">
    <vt:lpwstr/>
  </property>
</Properties>
</file>